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628" tabRatio="817"/>
  </bookViews>
  <sheets>
    <sheet name="入力上の注意" sheetId="13" r:id="rId1"/>
    <sheet name="入力シート" sheetId="8" r:id="rId2"/>
    <sheet name="①登録票" sheetId="7" r:id="rId3"/>
    <sheet name="②申請書" sheetId="9" r:id="rId4"/>
    <sheet name="③営業経歴書" sheetId="10" r:id="rId5"/>
    <sheet name="④契約主要実績調書" sheetId="11" r:id="rId6"/>
    <sheet name="⑤委任状" sheetId="4" r:id="rId7"/>
    <sheet name="⑥使用印鑑届" sheetId="5" r:id="rId8"/>
    <sheet name="⑦暴力団排除誓約書" sheetId="14" r:id="rId9"/>
  </sheets>
  <definedNames>
    <definedName name="_xlnm.Print_Area" localSheetId="2">①登録票!$A$4:$BP$134</definedName>
    <definedName name="_xlnm.Print_Area" localSheetId="3">②申請書!$A$1:$AI$39</definedName>
    <definedName name="_xlnm.Print_Area" localSheetId="4">③営業経歴書!$A$1:$AH$39</definedName>
    <definedName name="_xlnm.Print_Area" localSheetId="5">④契約主要実績調書!$A$1:$AF$32</definedName>
    <definedName name="_xlnm.Print_Area" localSheetId="6">⑤委任状!$A$1:$AV$31</definedName>
    <definedName name="_xlnm.Print_Area" localSheetId="7">⑥使用印鑑届!$A$1:$AV$28</definedName>
    <definedName name="_xlnm.Print_Area" localSheetId="1">入力シート!$A$1:$AD$64</definedName>
    <definedName name="_xlnm.Print_Area" localSheetId="0">入力上の注意!$A$1:$X$32</definedName>
  </definedNames>
  <calcPr calcId="162913"/>
</workbook>
</file>

<file path=xl/calcChain.xml><?xml version="1.0" encoding="utf-8"?>
<calcChain xmlns="http://schemas.openxmlformats.org/spreadsheetml/2006/main">
  <c r="L11" i="14" l="1"/>
  <c r="AM9" i="4"/>
  <c r="J11" i="14"/>
  <c r="AF9" i="4"/>
  <c r="J9" i="14"/>
  <c r="AF8" i="4"/>
  <c r="J7" i="14"/>
  <c r="AF7" i="4"/>
  <c r="H3" i="14"/>
  <c r="AG3" i="4"/>
  <c r="AO61" i="7" l="1"/>
  <c r="AF3" i="5" l="1"/>
  <c r="DT72" i="8" l="1"/>
  <c r="BC131" i="7" l="1"/>
  <c r="BA131" i="7"/>
  <c r="AY131" i="7"/>
  <c r="AW131" i="7"/>
  <c r="AU131" i="7"/>
  <c r="AS131" i="7"/>
  <c r="AQ131" i="7"/>
  <c r="AO131" i="7"/>
  <c r="AM131" i="7"/>
  <c r="BC129" i="7"/>
  <c r="BA129" i="7"/>
  <c r="AY129" i="7"/>
  <c r="AW129" i="7"/>
  <c r="AU129" i="7"/>
  <c r="AS129" i="7"/>
  <c r="AQ129" i="7"/>
  <c r="AO129" i="7"/>
  <c r="AM129" i="7"/>
  <c r="BC127" i="7"/>
  <c r="BA127" i="7"/>
  <c r="AY127" i="7"/>
  <c r="AW127" i="7"/>
  <c r="AU127" i="7"/>
  <c r="AS127" i="7"/>
  <c r="AQ127" i="7"/>
  <c r="AO127" i="7"/>
  <c r="AM127" i="7"/>
  <c r="AK131" i="7"/>
  <c r="AK129" i="7"/>
  <c r="AK127" i="7"/>
  <c r="BC112" i="7"/>
  <c r="BA112" i="7"/>
  <c r="AY112" i="7"/>
  <c r="AW112" i="7"/>
  <c r="AU112" i="7"/>
  <c r="AS112" i="7"/>
  <c r="AQ112" i="7"/>
  <c r="AO112" i="7"/>
  <c r="AM112" i="7"/>
  <c r="BC110" i="7"/>
  <c r="BA110" i="7"/>
  <c r="AY110" i="7"/>
  <c r="AW110" i="7"/>
  <c r="AU110" i="7"/>
  <c r="AS110" i="7"/>
  <c r="AQ110" i="7"/>
  <c r="AO110" i="7"/>
  <c r="AM110" i="7"/>
  <c r="BC108" i="7"/>
  <c r="BA108" i="7"/>
  <c r="AY108" i="7"/>
  <c r="AW108" i="7"/>
  <c r="AU108" i="7"/>
  <c r="AS108" i="7"/>
  <c r="AQ108" i="7"/>
  <c r="AO108" i="7"/>
  <c r="AM108" i="7"/>
  <c r="AK108" i="7"/>
  <c r="AK110" i="7"/>
  <c r="AK112" i="7"/>
  <c r="BC122" i="7"/>
  <c r="BA122" i="7"/>
  <c r="AY122" i="7"/>
  <c r="AW122" i="7"/>
  <c r="AU122" i="7"/>
  <c r="AS122" i="7"/>
  <c r="AQ122" i="7"/>
  <c r="AO122" i="7"/>
  <c r="AM122" i="7"/>
  <c r="AK122" i="7"/>
  <c r="BC120" i="7"/>
  <c r="BA120" i="7"/>
  <c r="AY120" i="7"/>
  <c r="AW120" i="7"/>
  <c r="AU120" i="7"/>
  <c r="AS120" i="7"/>
  <c r="AQ120" i="7"/>
  <c r="AO120" i="7"/>
  <c r="AM120" i="7"/>
  <c r="AK120" i="7"/>
  <c r="BC118" i="7"/>
  <c r="BA118" i="7"/>
  <c r="AY118" i="7"/>
  <c r="AW118" i="7"/>
  <c r="AU118" i="7"/>
  <c r="AS118" i="7"/>
  <c r="AQ118" i="7"/>
  <c r="AO118" i="7"/>
  <c r="AM118" i="7"/>
  <c r="AK118" i="7"/>
  <c r="Z16" i="10" l="1"/>
  <c r="S35" i="9" l="1"/>
  <c r="F25" i="9"/>
  <c r="F27" i="9"/>
  <c r="F31" i="9"/>
  <c r="F36" i="9"/>
  <c r="F37" i="9"/>
  <c r="D13" i="9" l="1"/>
  <c r="S39" i="9" l="1"/>
  <c r="S38" i="9"/>
  <c r="S37" i="9"/>
  <c r="F3" i="9"/>
  <c r="B3" i="9"/>
  <c r="BN16" i="7"/>
  <c r="BM16" i="7"/>
  <c r="BL16" i="7"/>
  <c r="BK16" i="7"/>
  <c r="BJ16" i="7"/>
  <c r="BI16" i="7"/>
  <c r="BH16" i="7"/>
  <c r="BG16" i="7"/>
  <c r="BF16" i="7"/>
  <c r="BE16" i="7"/>
  <c r="BD16" i="7"/>
  <c r="BC16" i="7"/>
  <c r="BB16" i="7"/>
  <c r="BA16" i="7"/>
  <c r="BM18" i="7"/>
  <c r="BK18" i="7"/>
  <c r="BI18" i="7"/>
  <c r="BG18" i="7"/>
  <c r="BE18" i="7"/>
  <c r="BC18" i="7"/>
  <c r="BA18" i="7"/>
  <c r="AC44" i="7" l="1"/>
  <c r="CR12" i="8" l="1"/>
  <c r="Y32" i="7" l="1"/>
  <c r="W32" i="7"/>
  <c r="AE32" i="7"/>
  <c r="AM32" i="7"/>
  <c r="AU32" i="7"/>
  <c r="BC32" i="7"/>
  <c r="BK32" i="7"/>
  <c r="U34" i="7"/>
  <c r="AC34" i="7"/>
  <c r="AK34" i="7"/>
  <c r="AS34" i="7"/>
  <c r="BA34" i="7"/>
  <c r="Q32" i="7"/>
  <c r="AG32" i="7"/>
  <c r="AW32" i="7"/>
  <c r="BE32" i="7"/>
  <c r="BM32" i="7"/>
  <c r="W34" i="7"/>
  <c r="AE34" i="7"/>
  <c r="AM34" i="7"/>
  <c r="AU34" i="7"/>
  <c r="BC34" i="7"/>
  <c r="BK34" i="7"/>
  <c r="S32" i="7"/>
  <c r="AA32" i="7"/>
  <c r="AI32" i="7"/>
  <c r="AQ32" i="7"/>
  <c r="AY32" i="7"/>
  <c r="BG32" i="7"/>
  <c r="Q34" i="7"/>
  <c r="Y34" i="7"/>
  <c r="AG34" i="7"/>
  <c r="AO34" i="7"/>
  <c r="AW34" i="7"/>
  <c r="BE34" i="7"/>
  <c r="BM34" i="7"/>
  <c r="U32" i="7"/>
  <c r="AC32" i="7"/>
  <c r="AK32" i="7"/>
  <c r="AS32" i="7"/>
  <c r="BA32" i="7"/>
  <c r="BI32" i="7"/>
  <c r="S34" i="7"/>
  <c r="AA34" i="7"/>
  <c r="AI34" i="7"/>
  <c r="AQ34" i="7"/>
  <c r="AY34" i="7"/>
  <c r="BG34" i="7"/>
  <c r="BI34" i="7"/>
  <c r="AO32" i="7"/>
  <c r="V3" i="11" l="1"/>
  <c r="Y29" i="11"/>
  <c r="Y28" i="11"/>
  <c r="Y27" i="11"/>
  <c r="Y26" i="11"/>
  <c r="Y25" i="11"/>
  <c r="Y24" i="11"/>
  <c r="Y23" i="11"/>
  <c r="Y22" i="11"/>
  <c r="Y21" i="11"/>
  <c r="Y20" i="11"/>
  <c r="Y19" i="11"/>
  <c r="Y18" i="11"/>
  <c r="Y17" i="11"/>
  <c r="Y16" i="11"/>
  <c r="Y15" i="11"/>
  <c r="Y14" i="11"/>
  <c r="Y13" i="11"/>
  <c r="Y12" i="11"/>
  <c r="Y11" i="11"/>
  <c r="Y10" i="11"/>
  <c r="DE53" i="8" l="1"/>
  <c r="DE52" i="8"/>
  <c r="DE51" i="8"/>
  <c r="DE66" i="8"/>
  <c r="DE65" i="8"/>
  <c r="DE64" i="8"/>
  <c r="DE63" i="8"/>
  <c r="DE62" i="8"/>
  <c r="DE61" i="8"/>
  <c r="DE60" i="8"/>
  <c r="DE59" i="8"/>
  <c r="DE50" i="8"/>
  <c r="DE49" i="8"/>
  <c r="DE48" i="8"/>
  <c r="DE47" i="8"/>
  <c r="U122" i="7"/>
  <c r="U120" i="7"/>
  <c r="U118" i="7"/>
  <c r="U116" i="7"/>
  <c r="U114" i="7"/>
  <c r="U112" i="7"/>
  <c r="U110" i="7"/>
  <c r="U108" i="7"/>
  <c r="U106" i="7"/>
  <c r="U104" i="7"/>
  <c r="U102" i="7"/>
  <c r="E126" i="7"/>
  <c r="E124" i="7"/>
  <c r="E114" i="7"/>
  <c r="E106" i="7"/>
  <c r="E102" i="7"/>
  <c r="Y35" i="9" l="1"/>
  <c r="Y30" i="9"/>
  <c r="DC73" i="8"/>
  <c r="DQ72" i="8"/>
  <c r="DP72" i="8" s="1"/>
  <c r="DO72" i="8"/>
  <c r="DN72" i="8" s="1"/>
  <c r="DM72" i="8"/>
  <c r="DC71" i="8"/>
  <c r="DC69" i="8"/>
  <c r="DT69" i="8" s="1"/>
  <c r="DU69" i="8" s="1"/>
  <c r="DU72" i="8" l="1"/>
  <c r="DD66" i="8"/>
  <c r="DD65" i="8"/>
  <c r="DD64" i="8"/>
  <c r="DM62" i="8" s="1"/>
  <c r="DL62" i="8" s="1"/>
  <c r="DD53" i="8"/>
  <c r="DD52" i="8"/>
  <c r="DD51" i="8"/>
  <c r="DD63" i="8"/>
  <c r="DI47" i="8"/>
  <c r="DH47" i="8" s="1"/>
  <c r="DI50" i="8"/>
  <c r="DI49" i="8"/>
  <c r="DI48" i="8"/>
  <c r="DH50" i="8" l="1"/>
  <c r="DH48" i="8"/>
  <c r="DC48" i="8" s="1"/>
  <c r="DC47" i="8"/>
  <c r="DH49" i="8"/>
  <c r="DC49" i="8" s="1"/>
  <c r="DI63" i="8"/>
  <c r="DD50" i="8"/>
  <c r="DD46" i="8"/>
  <c r="DD45" i="8"/>
  <c r="DD62" i="8"/>
  <c r="DI62" i="8" s="1"/>
  <c r="DD61" i="8"/>
  <c r="DI61" i="8" s="1"/>
  <c r="DD60" i="8"/>
  <c r="DI60" i="8" s="1"/>
  <c r="DD59" i="8"/>
  <c r="DI59" i="8" s="1"/>
  <c r="DH59" i="8" s="1"/>
  <c r="DC59" i="8" s="1"/>
  <c r="DD49" i="8"/>
  <c r="DD48" i="8"/>
  <c r="DD47" i="8"/>
  <c r="DM45" i="8"/>
  <c r="DD7" i="8"/>
  <c r="DD6" i="8"/>
  <c r="DD5" i="8"/>
  <c r="DB6" i="8"/>
  <c r="DB9" i="8"/>
  <c r="DB8" i="8"/>
  <c r="DB7" i="8"/>
  <c r="DB5" i="8"/>
  <c r="S34" i="9"/>
  <c r="S33" i="9"/>
  <c r="S32" i="9"/>
  <c r="S31" i="9"/>
  <c r="S30" i="9"/>
  <c r="S29" i="9"/>
  <c r="S28" i="9"/>
  <c r="S27" i="9"/>
  <c r="S26" i="9"/>
  <c r="S25" i="9"/>
  <c r="DB16" i="8" l="1"/>
  <c r="AH46" i="8" s="1"/>
  <c r="AH47" i="8" s="1"/>
  <c r="DC50" i="8"/>
  <c r="DQ47" i="8" s="1"/>
  <c r="DP47" i="8" s="1"/>
  <c r="DO47" i="8"/>
  <c r="DN47" i="8" s="1"/>
  <c r="DM47" i="8"/>
  <c r="DC51" i="8"/>
  <c r="DC52" i="8" s="1"/>
  <c r="DC53" i="8" s="1"/>
  <c r="DH61" i="8"/>
  <c r="DC61" i="8" s="1"/>
  <c r="DH60" i="8"/>
  <c r="DC60" i="8" s="1"/>
  <c r="DH63" i="8"/>
  <c r="DH62" i="8"/>
  <c r="DC62" i="8" s="1"/>
  <c r="BH9" i="7"/>
  <c r="BF9" i="7"/>
  <c r="BD9" i="7"/>
  <c r="BB9" i="7"/>
  <c r="AZ9" i="7"/>
  <c r="AH48" i="8" l="1"/>
  <c r="DC63" i="8"/>
  <c r="DQ60" i="8" s="1"/>
  <c r="DP60" i="8" s="1"/>
  <c r="DM60" i="8"/>
  <c r="DS60" i="8"/>
  <c r="DR60" i="8" s="1"/>
  <c r="DO60" i="8"/>
  <c r="DN60" i="8" s="1"/>
  <c r="DM49" i="8"/>
  <c r="DL49" i="8" s="1"/>
  <c r="DC64" i="8" l="1"/>
  <c r="DC65" i="8" s="1"/>
  <c r="DC66" i="8" s="1"/>
  <c r="DQ62" i="8" s="1"/>
  <c r="DP62" i="8" s="1"/>
  <c r="DO49" i="8"/>
  <c r="DN49" i="8" s="1"/>
  <c r="DQ49" i="8"/>
  <c r="DP49" i="8" s="1"/>
  <c r="BK63" i="7"/>
  <c r="BI63" i="7"/>
  <c r="BG63" i="7"/>
  <c r="BE63" i="7"/>
  <c r="BC63" i="7"/>
  <c r="BA63" i="7"/>
  <c r="AY63" i="7"/>
  <c r="AW63" i="7"/>
  <c r="AU63" i="7"/>
  <c r="AS63" i="7"/>
  <c r="AQ63" i="7"/>
  <c r="AO63" i="7"/>
  <c r="AM63" i="7"/>
  <c r="AK63" i="7"/>
  <c r="AI63" i="7"/>
  <c r="AG63" i="7"/>
  <c r="AE63" i="7"/>
  <c r="AC63" i="7"/>
  <c r="AA63" i="7"/>
  <c r="Y63" i="7"/>
  <c r="W63" i="7"/>
  <c r="U63" i="7"/>
  <c r="S63" i="7"/>
  <c r="Q63" i="7"/>
  <c r="AH94" i="7"/>
  <c r="W6" i="10"/>
  <c r="U12" i="10"/>
  <c r="L12" i="10"/>
  <c r="J16" i="10"/>
  <c r="M16" i="10"/>
  <c r="DO62" i="8" l="1"/>
  <c r="DN62" i="8" s="1"/>
  <c r="DT60" i="8" s="1"/>
  <c r="DU60" i="8" s="1"/>
  <c r="DT47" i="8"/>
  <c r="AD12" i="10"/>
  <c r="Q15" i="10" l="1"/>
  <c r="H15" i="10"/>
  <c r="G13" i="10"/>
  <c r="Q11" i="10"/>
  <c r="H11" i="10"/>
  <c r="Z11" i="10" l="1"/>
  <c r="Z15" i="10"/>
  <c r="T23" i="9"/>
  <c r="T22" i="9"/>
  <c r="U21" i="9"/>
  <c r="T20" i="9"/>
  <c r="T19" i="9"/>
  <c r="T18" i="9"/>
  <c r="T17" i="9"/>
  <c r="M71" i="7" l="1"/>
  <c r="U71" i="7"/>
  <c r="O71" i="7"/>
  <c r="W71" i="7"/>
  <c r="DT71" i="7"/>
  <c r="S71" i="7" s="1"/>
  <c r="Y71" i="7"/>
  <c r="AE46" i="7"/>
  <c r="AC46" i="7"/>
  <c r="AA46" i="7"/>
  <c r="Q71" i="7" l="1"/>
  <c r="AE71" i="7"/>
  <c r="AA71" i="7"/>
  <c r="AC71" i="7"/>
  <c r="DT77" i="7" l="1"/>
  <c r="DT75" i="7"/>
  <c r="DT73" i="7"/>
  <c r="DT69" i="7"/>
  <c r="DT67" i="7"/>
  <c r="U77" i="7" l="1"/>
  <c r="O77" i="7"/>
  <c r="W77" i="7"/>
  <c r="AE77" i="7"/>
  <c r="Q77" i="7"/>
  <c r="Y77" i="7"/>
  <c r="S77" i="7"/>
  <c r="AA77" i="7"/>
  <c r="M77" i="7"/>
  <c r="AC77" i="7"/>
  <c r="AE44" i="7"/>
  <c r="AA44" i="7"/>
  <c r="Y44" i="7"/>
  <c r="U44" i="7"/>
  <c r="S44" i="7"/>
  <c r="Q44" i="7"/>
  <c r="AJ36" i="7" l="1"/>
  <c r="AI36" i="7"/>
  <c r="AH36" i="7"/>
  <c r="AG36" i="7"/>
  <c r="AF36" i="7"/>
  <c r="AE36" i="7"/>
  <c r="AD36" i="7"/>
  <c r="AC36" i="7"/>
  <c r="AB36" i="7"/>
  <c r="AA36" i="7"/>
  <c r="Z36" i="7"/>
  <c r="Y36" i="7"/>
  <c r="X36" i="7"/>
  <c r="W36" i="7"/>
  <c r="V36" i="7"/>
  <c r="U36" i="7"/>
  <c r="T36" i="7"/>
  <c r="S36" i="7"/>
  <c r="R36" i="7"/>
  <c r="Q36" i="7"/>
  <c r="BK50"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M46" i="7"/>
  <c r="AK46" i="7"/>
  <c r="AI46" i="7"/>
  <c r="AG46" i="7"/>
  <c r="Y46" i="7"/>
  <c r="W46" i="7"/>
  <c r="U46" i="7"/>
  <c r="S46" i="7"/>
  <c r="Q46" i="7"/>
  <c r="AS42" i="7"/>
  <c r="AQ42" i="7"/>
  <c r="AO42" i="7"/>
  <c r="AM42" i="7"/>
  <c r="AK42" i="7"/>
  <c r="AI42" i="7"/>
  <c r="AG42" i="7"/>
  <c r="AE42" i="7"/>
  <c r="AC42" i="7"/>
  <c r="AA42" i="7"/>
  <c r="Y42" i="7"/>
  <c r="W42" i="7"/>
  <c r="U42" i="7"/>
  <c r="S42" i="7"/>
  <c r="Q42" i="7"/>
  <c r="AG40" i="7"/>
  <c r="AE40" i="7"/>
  <c r="AC40" i="7"/>
  <c r="AA40" i="7"/>
  <c r="Y40" i="7"/>
  <c r="W40" i="7"/>
  <c r="U40" i="7"/>
  <c r="S40" i="7"/>
  <c r="Q40" i="7"/>
  <c r="AI38" i="7"/>
  <c r="AG38" i="7"/>
  <c r="AE38" i="7"/>
  <c r="AC38" i="7"/>
  <c r="AA38" i="7"/>
  <c r="Y38" i="7"/>
  <c r="W38" i="7"/>
  <c r="U38" i="7"/>
  <c r="S38" i="7"/>
  <c r="Q38" i="7"/>
  <c r="BB14" i="4"/>
  <c r="O14" i="4"/>
  <c r="M14" i="4"/>
  <c r="K14" i="4"/>
  <c r="Y14" i="4"/>
  <c r="W14" i="4"/>
  <c r="U14" i="4"/>
  <c r="S14" i="4"/>
  <c r="K23" i="4"/>
  <c r="AH21" i="4"/>
  <c r="K21" i="4"/>
  <c r="K16" i="4"/>
  <c r="K19" i="4"/>
  <c r="K22" i="4"/>
  <c r="K15" i="4"/>
  <c r="K18" i="4"/>
  <c r="AM61" i="7" l="1"/>
  <c r="AK61" i="7"/>
  <c r="AI61" i="7"/>
  <c r="AG61" i="7"/>
  <c r="AE61" i="7"/>
  <c r="AC61" i="7"/>
  <c r="AA61" i="7"/>
  <c r="Y61" i="7"/>
  <c r="W61" i="7"/>
  <c r="U61" i="7"/>
  <c r="S61" i="7"/>
  <c r="Q61" i="7"/>
  <c r="AM59" i="7"/>
  <c r="AK59" i="7"/>
  <c r="AI59" i="7"/>
  <c r="AG59" i="7"/>
  <c r="AE59" i="7"/>
  <c r="AC59" i="7"/>
  <c r="AA59" i="7"/>
  <c r="Y59" i="7"/>
  <c r="W59" i="7"/>
  <c r="U59" i="7"/>
  <c r="S59" i="7"/>
  <c r="Q59" i="7"/>
  <c r="AM30" i="7"/>
  <c r="AK30" i="7"/>
  <c r="AI30" i="7"/>
  <c r="AG30" i="7"/>
  <c r="AE30" i="7"/>
  <c r="AC30" i="7"/>
  <c r="AA30" i="7"/>
  <c r="Y30" i="7"/>
  <c r="W30" i="7"/>
  <c r="U30" i="7"/>
  <c r="S30" i="7"/>
  <c r="Q30" i="7"/>
  <c r="AM28" i="7"/>
  <c r="AK28" i="7"/>
  <c r="AI28" i="7"/>
  <c r="AG28" i="7"/>
  <c r="AE28" i="7"/>
  <c r="AC28" i="7"/>
  <c r="AA28" i="7"/>
  <c r="Y28" i="7"/>
  <c r="W28" i="7"/>
  <c r="U28" i="7"/>
  <c r="S28" i="7"/>
  <c r="Q28" i="7"/>
  <c r="AG24" i="7"/>
  <c r="AE24" i="7"/>
  <c r="AC24" i="7"/>
  <c r="AA24" i="7"/>
  <c r="Y24" i="7"/>
  <c r="W24" i="7"/>
  <c r="U24" i="7"/>
  <c r="S24" i="7"/>
  <c r="Q24" i="7"/>
  <c r="AI22" i="7"/>
  <c r="AG22" i="7"/>
  <c r="AE22" i="7"/>
  <c r="AC22" i="7"/>
  <c r="AA22" i="7"/>
  <c r="Y22" i="7"/>
  <c r="W22" i="7"/>
  <c r="U22" i="7"/>
  <c r="S22" i="7"/>
  <c r="Q22" i="7"/>
  <c r="AJ20" i="7"/>
  <c r="AI20"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Z7" i="7" l="1"/>
  <c r="BV9" i="7" s="1"/>
  <c r="AE73" i="7" l="1"/>
  <c r="O69" i="7"/>
  <c r="Q67" i="7"/>
  <c r="BK65" i="7"/>
  <c r="BI65" i="7"/>
  <c r="BG65" i="7"/>
  <c r="BE65" i="7"/>
  <c r="BC65" i="7"/>
  <c r="BA65" i="7"/>
  <c r="AY65" i="7"/>
  <c r="AW65" i="7"/>
  <c r="AU65" i="7"/>
  <c r="AS65" i="7"/>
  <c r="AQ65" i="7"/>
  <c r="AO65" i="7"/>
  <c r="AM65" i="7"/>
  <c r="AK65" i="7"/>
  <c r="AI65" i="7"/>
  <c r="AG65" i="7"/>
  <c r="AE65" i="7"/>
  <c r="AC65" i="7"/>
  <c r="AA65" i="7"/>
  <c r="Y65" i="7"/>
  <c r="W65" i="7"/>
  <c r="U65" i="7"/>
  <c r="S65" i="7"/>
  <c r="Q65" i="7"/>
  <c r="AJ57" i="7"/>
  <c r="AE26" i="7"/>
  <c r="AC26" i="7"/>
  <c r="AA26" i="7"/>
  <c r="U26" i="7"/>
  <c r="S26" i="7"/>
  <c r="S75" i="7" l="1"/>
  <c r="AC75" i="7"/>
  <c r="W75" i="7"/>
  <c r="U75" i="7"/>
  <c r="AA75" i="7"/>
  <c r="AA69" i="7"/>
  <c r="Y67" i="7"/>
  <c r="W69" i="7"/>
  <c r="AE67" i="7"/>
  <c r="U73" i="7"/>
  <c r="AE75" i="7"/>
  <c r="AE69" i="7"/>
  <c r="Y75" i="7"/>
  <c r="Q75" i="7"/>
  <c r="Y69" i="7"/>
  <c r="S67" i="7"/>
  <c r="Q69" i="7"/>
  <c r="S73" i="7"/>
  <c r="AC67" i="7"/>
  <c r="AC69" i="7"/>
  <c r="U67" i="7"/>
  <c r="S69" i="7"/>
  <c r="M67" i="7"/>
  <c r="Y73" i="7"/>
  <c r="Q73" i="7"/>
  <c r="AA73" i="7"/>
  <c r="AC73" i="7"/>
  <c r="AA67" i="7"/>
  <c r="W67" i="7"/>
  <c r="U69" i="7"/>
  <c r="O67" i="7"/>
  <c r="M69" i="7"/>
  <c r="W73" i="7"/>
  <c r="Y26" i="7" l="1"/>
  <c r="Q26" i="7"/>
  <c r="AM9" i="5"/>
  <c r="AF9" i="5"/>
  <c r="AF8" i="5"/>
  <c r="AF7" i="5"/>
  <c r="DU47" i="8"/>
  <c r="G9" i="10" s="1"/>
</calcChain>
</file>

<file path=xl/comments1.xml><?xml version="1.0" encoding="utf-8"?>
<comments xmlns="http://schemas.openxmlformats.org/spreadsheetml/2006/main">
  <authors>
    <author>作成者</author>
  </authors>
  <commentList>
    <comment ref="P9" authorId="0" shapeId="0">
      <text>
        <r>
          <rPr>
            <b/>
            <sz val="11"/>
            <color indexed="81"/>
            <rFont val="MS P ゴシック"/>
            <family val="3"/>
            <charset val="128"/>
          </rPr>
          <t>税抜または税込かどちらかを選択してください。</t>
        </r>
      </text>
    </comment>
  </commentList>
</comments>
</file>

<file path=xl/sharedStrings.xml><?xml version="1.0" encoding="utf-8"?>
<sst xmlns="http://schemas.openxmlformats.org/spreadsheetml/2006/main" count="459" uniqueCount="362">
  <si>
    <t>商号又は名称</t>
    <rPh sb="0" eb="2">
      <t>ショウゴウ</t>
    </rPh>
    <rPh sb="2" eb="3">
      <t>マタ</t>
    </rPh>
    <rPh sb="4" eb="6">
      <t>メイショウ</t>
    </rPh>
    <phoneticPr fontId="1"/>
  </si>
  <si>
    <t>代表者役職名</t>
    <rPh sb="0" eb="3">
      <t>ダイヒョウシャ</t>
    </rPh>
    <rPh sb="3" eb="6">
      <t>ヤクショクメイ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</si>
  <si>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</si>
  <si>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</si>
  <si>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</si>
  <si>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FAX番号</t>
    <rPh sb="3" eb="5">
      <t>バンゴウ</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</si>
  <si>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</si>
  <si>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</si>
  <si>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</si>
  <si>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</si>
  <si>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</si>
  <si>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</si>
  <si>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</si>
  <si>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</si>
  <si>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</si>
  <si>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</si>
  <si>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</si>
  <si>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</si>
  <si>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</si>
  <si>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</si>
  <si>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</si>
  <si>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</si>
  <si>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まで、下記の権限を委任します。</t>
    <rPh sb="3" eb="5">
      <t>カキ</t>
    </rPh>
    <rPh sb="6" eb="8">
      <t>ケンゲン</t>
    </rPh>
    <rPh sb="9" eb="11">
      <t>イニン</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</si>
  <si>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</si>
  <si>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</si>
  <si>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</si>
  <si>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</si>
  <si>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</si>
  <si>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</si>
  <si>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</si>
  <si>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</si>
  <si>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申請区分</t>
    <rPh sb="0" eb="2">
      <t>シンセイ</t>
    </rPh>
    <rPh sb="2" eb="4">
      <t>クブン</t>
    </rPh>
    <phoneticPr fontId="1"/>
  </si>
  <si>
    <t>　太枠内のみを、左詰めで記入して下さい。（金額等の数字のみ右詰めで記入）</t>
    <rPh sb="8" eb="9">
      <t>ヒダリ</t>
    </rPh>
    <rPh sb="9" eb="10">
      <t>ツ</t>
    </rPh>
    <rPh sb="12" eb="14">
      <t>キニュウ</t>
    </rPh>
    <rPh sb="21" eb="23">
      <t>キンガク</t>
    </rPh>
    <rPh sb="23" eb="24">
      <t>トウ</t>
    </rPh>
    <rPh sb="25" eb="27">
      <t>スウジ</t>
    </rPh>
    <rPh sb="29" eb="31">
      <t>ミギヅメ</t>
    </rPh>
    <rPh sb="33" eb="35">
      <t>キニュウ</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</si>
  <si>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</si>
  <si>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</si>
  <si>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</si>
  <si>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</si>
  <si>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貴社名</t>
    <rPh sb="0" eb="2">
      <t>キシャ</t>
    </rPh>
    <rPh sb="2" eb="3">
      <t>メイ</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</si>
  <si>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</si>
  <si>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</si>
  <si>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</si>
  <si>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</si>
  <si>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</si>
  <si>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</si>
  <si>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</si>
  <si>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</si>
  <si>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</si>
  <si>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</si>
  <si>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</si>
  <si>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</si>
  <si>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</si>
  <si>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</si>
  <si>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</si>
  <si>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</si>
  <si>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</si>
  <si>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</si>
  <si>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</si>
  <si>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</si>
  <si>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</si>
  <si>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営業所名称</t>
    <rPh sb="0" eb="2">
      <t>エイギョウ</t>
    </rPh>
    <rPh sb="2" eb="3">
      <t>ジョ</t>
    </rPh>
    <rPh sb="3" eb="5">
      <t>メイショウ</t>
    </rPh>
    <phoneticPr fontId="1"/>
  </si>
  <si>
    <t>両項目の文字数の合計が15文字</t>
    <rPh sb="0" eb="1">
      <t>リョウ</t>
    </rPh>
    <rPh sb="1" eb="3">
      <t>コウモク</t>
    </rPh>
    <rPh sb="4" eb="7">
      <t>モジスウ</t>
    </rPh>
    <rPh sb="8" eb="10">
      <t>ゴウケイ</t>
    </rPh>
    <rPh sb="13" eb="15">
      <t>モジ</t>
    </rPh>
    <phoneticPr fontId="1"/>
  </si>
  <si>
    <t>を超えないようにしてください。</t>
    <rPh sb="1" eb="2">
      <t>コ</t>
    </rPh>
    <phoneticPr fontId="1"/>
  </si>
  <si>
    <t>－</t>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</si>
  <si>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</si>
  <si>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</si>
  <si>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</si>
  <si>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</si>
  <si>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</si>
  <si>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</si>
  <si>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</si>
  <si>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</si>
  <si>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</si>
  <si>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</si>
  <si>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</si>
  <si>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</si>
  <si>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</si>
  <si>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</si>
  <si>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</si>
  <si>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</si>
  <si>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申請者</t>
    <rPh sb="0" eb="3">
      <t>シンセイシャ</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</si>
  <si>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</si>
  <si>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</si>
  <si>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</si>
  <si>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</si>
  <si>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</si>
  <si>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</si>
  <si>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</si>
  <si>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</si>
  <si>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</si>
  <si>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t>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</si>
  <si>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</si>
  <si>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</si>
  <si>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</si>
  <si>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</si>
  <si>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</si>
  <si>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</si>
  <si>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</si>
  <si>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</si>
  <si>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</si>
  <si>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</si>
  <si>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</si>
  <si>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</si>
  <si>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</si>
  <si>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</si>
  <si>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</si>
  <si>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</si>
  <si>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</si>
  <si>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</si>
  <si>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</si>
  <si>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</si>
  <si>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着色部分に入力をお願いいたします。</t>
    <rPh sb="0" eb="2">
      <t>チャクショク</t>
    </rPh>
    <rPh sb="2" eb="4">
      <t>ブブン</t>
    </rPh>
    <rPh sb="5" eb="7">
      <t>ニュウリョク</t>
    </rPh>
    <rPh sb="9" eb="10">
      <t>ネガ</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</si>
  <si>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</si>
  <si>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</si>
  <si>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</si>
  <si>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</si>
  <si>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</si>
  <si>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</si>
  <si>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</si>
  <si>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</si>
  <si>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</si>
  <si>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</si>
  <si>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</si>
  <si>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</si>
  <si>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</si>
  <si>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</si>
  <si>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</si>
  <si>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</si>
  <si>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</si>
  <si>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</si>
  <si>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</si>
  <si>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</si>
  <si>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</si>
  <si>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</si>
  <si>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営業所名称</t>
    <rPh sb="0" eb="3">
      <t>えいぎょうしょ</t>
    </rPh>
    <rPh sb="3" eb="5">
      <t>めいしょう</t>
    </rPh>
    <phoneticPr fontId="4" type="Hiragana"/>
  </si>
  <si>
    <t>所在地</t>
    <rPh sb="0" eb="3">
      <t>しょざいち</t>
    </rPh>
    <phoneticPr fontId="4" type="Hiragana"/>
  </si>
  <si>
    <t>郵便番号</t>
    <rPh sb="0" eb="2">
      <t>ゆうびん</t>
    </rPh>
    <rPh sb="2" eb="4">
      <t>ばんごう</t>
    </rPh>
    <phoneticPr fontId="4" type="Hiragana"/>
  </si>
  <si>
    <t>電話番号</t>
    <rPh sb="0" eb="2">
      <t>でんわ</t>
    </rPh>
    <rPh sb="2" eb="4">
      <t>ばんごう</t>
    </rPh>
    <phoneticPr fontId="4" type="Hiragana"/>
  </si>
  <si>
    <t>大臣</t>
    <rPh sb="0" eb="2">
      <t>だいじん</t>
    </rPh>
    <phoneticPr fontId="4" type="Hiragana"/>
  </si>
  <si>
    <t>知事</t>
    <rPh sb="0" eb="2">
      <t>ちじ</t>
    </rPh>
    <phoneticPr fontId="4" type="Hiragana"/>
  </si>
  <si>
    <t>（特</t>
    <rPh sb="1" eb="2">
      <t>とく</t>
    </rPh>
    <phoneticPr fontId="4" type="Hiragana"/>
  </si>
  <si>
    <t>（般</t>
    <rPh sb="1" eb="2">
      <t>はん</t>
    </rPh>
    <phoneticPr fontId="4" type="Hiragana"/>
  </si>
  <si>
    <t>申請書提出日</t>
    <rPh sb="0" eb="2">
      <t>しんせい</t>
    </rPh>
    <rPh sb="2" eb="3">
      <t>しょ</t>
    </rPh>
    <rPh sb="3" eb="5">
      <t>ていしゅつ</t>
    </rPh>
    <rPh sb="5" eb="6">
      <t>び</t>
    </rPh>
    <phoneticPr fontId="4" type="Hiragana"/>
  </si>
  <si>
    <t>－</t>
    <phoneticPr fontId="4" type="Hiragana"/>
  </si>
  <si>
    <t>ＦＡＸ番号</t>
    <rPh sb="3" eb="5">
      <t>ばんごう</t>
    </rPh>
    <phoneticPr fontId="4" type="Hiragana"/>
  </si>
  <si>
    <t>営　　　　　業　　　　　所　　　　　欄</t>
    <rPh sb="0" eb="1">
      <t>えい</t>
    </rPh>
    <rPh sb="6" eb="7">
      <t>ぎょう</t>
    </rPh>
    <rPh sb="12" eb="13">
      <t>しょ</t>
    </rPh>
    <rPh sb="18" eb="19">
      <t>らん</t>
    </rPh>
    <phoneticPr fontId="4" type="Hiragana"/>
  </si>
  <si>
    <t>前回受付番号</t>
    <rPh sb="0" eb="2">
      <t>ゼンカイ</t>
    </rPh>
    <rPh sb="2" eb="4">
      <t>ウケツケ</t>
    </rPh>
    <rPh sb="4" eb="6">
      <t>バンゴウ</t>
    </rPh>
    <phoneticPr fontId="4"/>
  </si>
  <si>
    <t>※この様式は１１箇所の営業所が記載できます。必要項目が記載されていれば貴社の様式を添付していただいても結構です。</t>
    <rPh sb="3" eb="5">
      <t>ようしき</t>
    </rPh>
    <rPh sb="8" eb="10">
      <t>かしょ</t>
    </rPh>
    <rPh sb="11" eb="13">
      <t>えいぎょう</t>
    </rPh>
    <rPh sb="13" eb="14">
      <t>しょ</t>
    </rPh>
    <rPh sb="15" eb="17">
      <t>きさい</t>
    </rPh>
    <rPh sb="22" eb="24">
      <t>ひつよう</t>
    </rPh>
    <phoneticPr fontId="4" type="Hiragana"/>
  </si>
  <si>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4"/>
  </si>
  <si>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</si>
  <si>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</si>
  <si>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(特・般</t>
    <rPh sb="1" eb="2">
      <t>とく</t>
    </rPh>
    <rPh sb="3" eb="4">
      <t>はん</t>
    </rPh>
    <phoneticPr fontId="4" type="Hiragana"/>
  </si>
  <si>
    <t>受付番号、受付日は記入しないこと</t>
    <rPh sb="0" eb="2">
      <t>ウケツケ</t>
    </rPh>
    <rPh sb="2" eb="4">
      <t>バンゴウ</t>
    </rPh>
    <rPh sb="5" eb="7">
      <t>ウケツケ</t>
    </rPh>
    <rPh sb="7" eb="8">
      <t>ビ</t>
    </rPh>
    <rPh sb="9" eb="10">
      <t>キ</t>
    </rPh>
    <rPh sb="10" eb="11">
      <t>ニュウ</t>
    </rPh>
    <phoneticPr fontId="3"/>
  </si>
  <si>
    <t>新規</t>
    <rPh sb="0" eb="2">
      <t>シンキ</t>
    </rPh>
    <phoneticPr fontId="7"/>
  </si>
  <si>
    <t>継続</t>
    <rPh sb="0" eb="2">
      <t>ケイゾク</t>
    </rPh>
    <phoneticPr fontId="7"/>
  </si>
  <si>
    <t>参加する資格の審査を申請します。</t>
    <rPh sb="0" eb="2">
      <t>サンカ</t>
    </rPh>
    <rPh sb="4" eb="6">
      <t>シカク</t>
    </rPh>
    <rPh sb="7" eb="9">
      <t>シンサ</t>
    </rPh>
    <rPh sb="10" eb="12">
      <t>シンセイ</t>
    </rPh>
    <phoneticPr fontId="7"/>
  </si>
  <si>
    <t>　なお、私は申請にあたり以下のことについて誓約いたします。</t>
    <rPh sb="4" eb="5">
      <t>ワタシ</t>
    </rPh>
    <rPh sb="6" eb="8">
      <t>シンセイ</t>
    </rPh>
    <rPh sb="12" eb="14">
      <t>イカ</t>
    </rPh>
    <rPh sb="21" eb="23">
      <t>セイヤク</t>
    </rPh>
    <phoneticPr fontId="7"/>
  </si>
  <si>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7"/>
  </si>
  <si>
    <t>大田原市長</t>
    <rPh sb="0" eb="3">
      <t>オオタワラ</t>
    </rPh>
    <rPh sb="3" eb="5">
      <t>シチョウ</t>
    </rPh>
    <phoneticPr fontId="7"/>
  </si>
  <si>
    <t>様</t>
    <rPh sb="0" eb="1">
      <t>サマ</t>
    </rPh>
    <phoneticPr fontId="7"/>
  </si>
  <si>
    <t>郵便番号</t>
    <rPh sb="0" eb="2">
      <t>ユウビン</t>
    </rPh>
    <rPh sb="2" eb="4">
      <t>バンゴウ</t>
    </rPh>
    <phoneticPr fontId="7"/>
  </si>
  <si>
    <t>商号又は名称</t>
    <rPh sb="0" eb="2">
      <t>ショウゴウ</t>
    </rPh>
    <rPh sb="2" eb="3">
      <t>マタ</t>
    </rPh>
    <rPh sb="4" eb="6">
      <t>メイショウ</t>
    </rPh>
    <phoneticPr fontId="7"/>
  </si>
  <si>
    <t>代表者役職名</t>
    <rPh sb="0" eb="3">
      <t>ダイヒョウシャ</t>
    </rPh>
    <rPh sb="3" eb="5">
      <t>ヤクショク</t>
    </rPh>
    <rPh sb="5" eb="6">
      <t>ナ</t>
    </rPh>
    <phoneticPr fontId="7"/>
  </si>
  <si>
    <t>代表者氏名</t>
    <rPh sb="0" eb="3">
      <t>ダイヒョウシャ</t>
    </rPh>
    <rPh sb="3" eb="4">
      <t>シ</t>
    </rPh>
    <rPh sb="4" eb="5">
      <t>メイ</t>
    </rPh>
    <phoneticPr fontId="7"/>
  </si>
  <si>
    <t>電話番号</t>
    <rPh sb="0" eb="2">
      <t>デンワ</t>
    </rPh>
    <rPh sb="2" eb="4">
      <t>バンゴウ</t>
    </rPh>
    <phoneticPr fontId="7"/>
  </si>
  <si>
    <t>ＦＡＸ番号</t>
    <rPh sb="3" eb="5">
      <t>バンゴウ</t>
    </rPh>
    <phoneticPr fontId="7"/>
  </si>
  <si>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7"/>
  </si>
  <si>
    <t>営業経歴書</t>
    <rPh sb="0" eb="2">
      <t>エイギョウ</t>
    </rPh>
    <rPh sb="2" eb="4">
      <t>ケイレキ</t>
    </rPh>
    <rPh sb="4" eb="5">
      <t>ショ</t>
    </rPh>
    <phoneticPr fontId="7"/>
  </si>
  <si>
    <t>営業種目</t>
    <rPh sb="0" eb="2">
      <t>エイギョウ</t>
    </rPh>
    <rPh sb="2" eb="4">
      <t>シュモク</t>
    </rPh>
    <phoneticPr fontId="7"/>
  </si>
  <si>
    <t>年間売上額</t>
    <rPh sb="0" eb="2">
      <t>ネンカン</t>
    </rPh>
    <rPh sb="2" eb="4">
      <t>ウリアゲ</t>
    </rPh>
    <rPh sb="4" eb="5">
      <t>ガク</t>
    </rPh>
    <phoneticPr fontId="7"/>
  </si>
  <si>
    <t>従業員数</t>
    <rPh sb="0" eb="3">
      <t>ジュウギョウイン</t>
    </rPh>
    <rPh sb="3" eb="4">
      <t>スウ</t>
    </rPh>
    <phoneticPr fontId="7"/>
  </si>
  <si>
    <t>自己資本額</t>
    <rPh sb="0" eb="2">
      <t>ジコ</t>
    </rPh>
    <rPh sb="2" eb="4">
      <t>シホン</t>
    </rPh>
    <rPh sb="4" eb="5">
      <t>ガク</t>
    </rPh>
    <phoneticPr fontId="7"/>
  </si>
  <si>
    <t>流動比率</t>
    <rPh sb="0" eb="2">
      <t>リュウドウ</t>
    </rPh>
    <rPh sb="2" eb="4">
      <t>ヒリツ</t>
    </rPh>
    <phoneticPr fontId="7"/>
  </si>
  <si>
    <t>営業年数</t>
    <rPh sb="0" eb="2">
      <t>エイギョウ</t>
    </rPh>
    <rPh sb="2" eb="4">
      <t>ネンスウ</t>
    </rPh>
    <phoneticPr fontId="7"/>
  </si>
  <si>
    <t>技術関係職員</t>
    <rPh sb="0" eb="2">
      <t>ギジュツ</t>
    </rPh>
    <rPh sb="2" eb="4">
      <t>カンケイ</t>
    </rPh>
    <rPh sb="4" eb="6">
      <t>ショクイン</t>
    </rPh>
    <phoneticPr fontId="7"/>
  </si>
  <si>
    <t>名</t>
    <rPh sb="0" eb="1">
      <t>メイ</t>
    </rPh>
    <phoneticPr fontId="7"/>
  </si>
  <si>
    <t>合計</t>
    <rPh sb="0" eb="2">
      <t>ゴウケイ</t>
    </rPh>
    <phoneticPr fontId="7"/>
  </si>
  <si>
    <t>事務関係職員</t>
    <rPh sb="0" eb="2">
      <t>ジム</t>
    </rPh>
    <rPh sb="2" eb="4">
      <t>カンケイ</t>
    </rPh>
    <rPh sb="4" eb="6">
      <t>ショクイン</t>
    </rPh>
    <phoneticPr fontId="7"/>
  </si>
  <si>
    <t>千円</t>
    <rPh sb="0" eb="2">
      <t>センエン</t>
    </rPh>
    <phoneticPr fontId="7"/>
  </si>
  <si>
    <t>（Ａ＋Ｂ）/２</t>
    <phoneticPr fontId="7"/>
  </si>
  <si>
    <t>流動資産の額（Ａ）</t>
    <rPh sb="0" eb="2">
      <t>リュウドウ</t>
    </rPh>
    <rPh sb="2" eb="4">
      <t>シサン</t>
    </rPh>
    <rPh sb="5" eb="6">
      <t>ガク</t>
    </rPh>
    <phoneticPr fontId="7"/>
  </si>
  <si>
    <t>流動負債の額（Ｂ）</t>
    <rPh sb="0" eb="2">
      <t>リュウドウ</t>
    </rPh>
    <rPh sb="2" eb="4">
      <t>フサイ</t>
    </rPh>
    <rPh sb="5" eb="6">
      <t>ガク</t>
    </rPh>
    <phoneticPr fontId="7"/>
  </si>
  <si>
    <t>流動比率（Ａ/Ｂ）×100</t>
    <rPh sb="0" eb="2">
      <t>リュウドウ</t>
    </rPh>
    <rPh sb="2" eb="4">
      <t>ヒリツ</t>
    </rPh>
    <phoneticPr fontId="7"/>
  </si>
  <si>
    <t>％</t>
    <phoneticPr fontId="7"/>
  </si>
  <si>
    <t>年</t>
    <rPh sb="0" eb="1">
      <t>ネン</t>
    </rPh>
    <phoneticPr fontId="7"/>
  </si>
  <si>
    <t>その他の内容（10文字以内）</t>
    <rPh sb="2" eb="3">
      <t>た</t>
    </rPh>
    <rPh sb="4" eb="6">
      <t>ないよう</t>
    </rPh>
    <rPh sb="9" eb="11">
      <t>もじ</t>
    </rPh>
    <rPh sb="11" eb="13">
      <t>いない</t>
    </rPh>
    <phoneticPr fontId="1" type="Hiragana"/>
  </si>
  <si>
    <t>登録</t>
    <rPh sb="0" eb="2">
      <t>トウロク</t>
    </rPh>
    <phoneticPr fontId="1"/>
  </si>
  <si>
    <t>業　　種</t>
    <rPh sb="0" eb="1">
      <t>ギョウ</t>
    </rPh>
    <rPh sb="3" eb="4">
      <t>タネ</t>
    </rPh>
    <phoneticPr fontId="1"/>
  </si>
  <si>
    <t>流動資産の額</t>
    <rPh sb="0" eb="2">
      <t>りゅうどう</t>
    </rPh>
    <rPh sb="2" eb="4">
      <t>しさん</t>
    </rPh>
    <rPh sb="5" eb="6">
      <t>がく</t>
    </rPh>
    <phoneticPr fontId="4" type="Hiragana"/>
  </si>
  <si>
    <t>流動負債の額</t>
    <rPh sb="0" eb="2">
      <t>りゅうどう</t>
    </rPh>
    <rPh sb="2" eb="4">
      <t>ふさい</t>
    </rPh>
    <rPh sb="5" eb="6">
      <t>がく</t>
    </rPh>
    <phoneticPr fontId="4" type="Hiragana"/>
  </si>
  <si>
    <t>創業年月日</t>
    <rPh sb="0" eb="2">
      <t>そうぎょう</t>
    </rPh>
    <rPh sb="2" eb="4">
      <t>ねんげつ</t>
    </rPh>
    <rPh sb="4" eb="5">
      <t>ひ</t>
    </rPh>
    <phoneticPr fontId="4" type="Hiragana"/>
  </si>
  <si>
    <t>①</t>
    <phoneticPr fontId="4" type="Hiragana"/>
  </si>
  <si>
    <t>②</t>
    <phoneticPr fontId="4" type="Hiragana"/>
  </si>
  <si>
    <t>⑤</t>
    <phoneticPr fontId="4" type="Hiragana"/>
  </si>
  <si>
    <t>③</t>
    <phoneticPr fontId="4" type="Hiragana"/>
  </si>
  <si>
    <t>1列</t>
    <rPh sb="1" eb="2">
      <t>れつ</t>
    </rPh>
    <phoneticPr fontId="4" type="Hiragana"/>
  </si>
  <si>
    <t>（役務提供）</t>
    <rPh sb="1" eb="3">
      <t>エキム</t>
    </rPh>
    <rPh sb="3" eb="5">
      <t>テイキョウ</t>
    </rPh>
    <phoneticPr fontId="4"/>
  </si>
  <si>
    <t>④</t>
    <phoneticPr fontId="4" type="Hiragana"/>
  </si>
  <si>
    <t>警備業務</t>
    <rPh sb="0" eb="2">
      <t>けいび</t>
    </rPh>
    <rPh sb="2" eb="4">
      <t>ぎょうむ</t>
    </rPh>
    <phoneticPr fontId="4" type="Hiragana"/>
  </si>
  <si>
    <t>清掃業務</t>
    <rPh sb="0" eb="2">
      <t>せいそう</t>
    </rPh>
    <rPh sb="2" eb="4">
      <t>ぎょうむ</t>
    </rPh>
    <phoneticPr fontId="4" type="Hiragana"/>
  </si>
  <si>
    <t>施設の保守・管理業務</t>
    <rPh sb="0" eb="2">
      <t>しせつ</t>
    </rPh>
    <rPh sb="3" eb="5">
      <t>ほしゅ</t>
    </rPh>
    <rPh sb="6" eb="8">
      <t>かんり</t>
    </rPh>
    <rPh sb="8" eb="10">
      <t>ぎょうむ</t>
    </rPh>
    <phoneticPr fontId="4" type="Hiragana"/>
  </si>
  <si>
    <t>コンピューター関連サービス業務</t>
    <rPh sb="7" eb="9">
      <t>かんれん</t>
    </rPh>
    <rPh sb="13" eb="15">
      <t>ぎょうむ</t>
    </rPh>
    <phoneticPr fontId="4" type="Hiragana"/>
  </si>
  <si>
    <t>その他</t>
    <rPh sb="2" eb="3">
      <t>た</t>
    </rPh>
    <phoneticPr fontId="4" type="Hiragana"/>
  </si>
  <si>
    <t>自家用電気工作物保安管理</t>
    <rPh sb="0" eb="3">
      <t>じかよう</t>
    </rPh>
    <rPh sb="3" eb="5">
      <t>でんき</t>
    </rPh>
    <rPh sb="5" eb="8">
      <t>こうさくぶつ</t>
    </rPh>
    <rPh sb="8" eb="10">
      <t>ほあん</t>
    </rPh>
    <rPh sb="10" eb="12">
      <t>かんり</t>
    </rPh>
    <phoneticPr fontId="4" type="Hiragana"/>
  </si>
  <si>
    <t>機械警備あり</t>
    <rPh sb="0" eb="2">
      <t>きかい</t>
    </rPh>
    <rPh sb="2" eb="4">
      <t>けいび</t>
    </rPh>
    <phoneticPr fontId="4" type="Hiragana"/>
  </si>
  <si>
    <t>機械警備なし</t>
    <rPh sb="0" eb="2">
      <t>きかい</t>
    </rPh>
    <phoneticPr fontId="4" type="Hiragana"/>
  </si>
  <si>
    <t>1</t>
    <phoneticPr fontId="1"/>
  </si>
  <si>
    <t>警備業務</t>
    <rPh sb="0" eb="2">
      <t>ケイビ</t>
    </rPh>
    <rPh sb="2" eb="4">
      <t>ギョウム</t>
    </rPh>
    <phoneticPr fontId="1"/>
  </si>
  <si>
    <t>機械警備あり</t>
    <rPh sb="0" eb="2">
      <t>キカイ</t>
    </rPh>
    <rPh sb="2" eb="4">
      <t>ケイビ</t>
    </rPh>
    <phoneticPr fontId="1"/>
  </si>
  <si>
    <t>機械警備なし</t>
    <rPh sb="0" eb="2">
      <t>キカイ</t>
    </rPh>
    <rPh sb="2" eb="4">
      <t>ケイビ</t>
    </rPh>
    <phoneticPr fontId="1"/>
  </si>
  <si>
    <t>2</t>
    <phoneticPr fontId="1"/>
  </si>
  <si>
    <t>清掃業務</t>
    <rPh sb="0" eb="2">
      <t>セイソウ</t>
    </rPh>
    <rPh sb="2" eb="4">
      <t>ギョウム</t>
    </rPh>
    <phoneticPr fontId="1"/>
  </si>
  <si>
    <t>建物清掃</t>
    <rPh sb="0" eb="2">
      <t>タテモノ</t>
    </rPh>
    <rPh sb="2" eb="4">
      <t>セイソウ</t>
    </rPh>
    <phoneticPr fontId="1"/>
  </si>
  <si>
    <t>※「その他」についてはその内容を記入してください。</t>
    <rPh sb="4" eb="5">
      <t>タ</t>
    </rPh>
    <rPh sb="13" eb="15">
      <t>ナイヨウ</t>
    </rPh>
    <rPh sb="16" eb="18">
      <t>キニュウ</t>
    </rPh>
    <phoneticPr fontId="1"/>
  </si>
  <si>
    <t>浄化槽清掃</t>
    <rPh sb="0" eb="3">
      <t>ジョウカソウ</t>
    </rPh>
    <rPh sb="3" eb="5">
      <t>セイソウ</t>
    </rPh>
    <phoneticPr fontId="1"/>
  </si>
  <si>
    <t>１</t>
    <phoneticPr fontId="1"/>
  </si>
  <si>
    <t>貯水槽清掃</t>
    <rPh sb="0" eb="3">
      <t>チョスイソウ</t>
    </rPh>
    <rPh sb="3" eb="5">
      <t>セイソウ</t>
    </rPh>
    <phoneticPr fontId="1"/>
  </si>
  <si>
    <t>３</t>
    <phoneticPr fontId="1"/>
  </si>
  <si>
    <t>3</t>
    <phoneticPr fontId="1"/>
  </si>
  <si>
    <t>施設の保守・管理業務</t>
    <rPh sb="0" eb="2">
      <t>シセツ</t>
    </rPh>
    <rPh sb="3" eb="5">
      <t>ホシュ</t>
    </rPh>
    <rPh sb="6" eb="8">
      <t>カンリ</t>
    </rPh>
    <rPh sb="8" eb="10">
      <t>ギョウム</t>
    </rPh>
    <phoneticPr fontId="1"/>
  </si>
  <si>
    <t>自家用電気工作物保安管理</t>
    <rPh sb="0" eb="3">
      <t>ジカヨウ</t>
    </rPh>
    <rPh sb="3" eb="5">
      <t>デンキ</t>
    </rPh>
    <rPh sb="5" eb="8">
      <t>コウサクブツ</t>
    </rPh>
    <rPh sb="8" eb="10">
      <t>ホアン</t>
    </rPh>
    <rPh sb="10" eb="12">
      <t>カンリ</t>
    </rPh>
    <phoneticPr fontId="1"/>
  </si>
  <si>
    <t>空調設備保守管理</t>
    <rPh sb="0" eb="2">
      <t>クウチョウ</t>
    </rPh>
    <rPh sb="2" eb="4">
      <t>セツビ</t>
    </rPh>
    <rPh sb="4" eb="6">
      <t>ホシュ</t>
    </rPh>
    <rPh sb="6" eb="8">
      <t>カンリ</t>
    </rPh>
    <phoneticPr fontId="1"/>
  </si>
  <si>
    <t>ｴﾚﾍﾞｰﾀ設備保守管理</t>
    <rPh sb="6" eb="8">
      <t>セツビ</t>
    </rPh>
    <rPh sb="8" eb="10">
      <t>ホシュ</t>
    </rPh>
    <rPh sb="10" eb="12">
      <t>カンリ</t>
    </rPh>
    <phoneticPr fontId="1"/>
  </si>
  <si>
    <t>消防設備保守管理</t>
    <rPh sb="0" eb="2">
      <t>ショウボウ</t>
    </rPh>
    <rPh sb="2" eb="4">
      <t>セツビ</t>
    </rPh>
    <rPh sb="4" eb="6">
      <t>ホシュ</t>
    </rPh>
    <rPh sb="6" eb="8">
      <t>カンリ</t>
    </rPh>
    <phoneticPr fontId="1"/>
  </si>
  <si>
    <t>２</t>
    <phoneticPr fontId="1"/>
  </si>
  <si>
    <t>4</t>
    <phoneticPr fontId="1"/>
  </si>
  <si>
    <t>コンピュータ関連サービス業務</t>
    <rPh sb="6" eb="8">
      <t>カンレン</t>
    </rPh>
    <rPh sb="12" eb="14">
      <t>ギョウム</t>
    </rPh>
    <phoneticPr fontId="1"/>
  </si>
  <si>
    <t>5</t>
    <phoneticPr fontId="1"/>
  </si>
  <si>
    <t>契　約　主　要　実　績　調　書</t>
    <rPh sb="0" eb="1">
      <t>チギリ</t>
    </rPh>
    <rPh sb="2" eb="3">
      <t>ヤク</t>
    </rPh>
    <rPh sb="4" eb="5">
      <t>オモ</t>
    </rPh>
    <rPh sb="6" eb="7">
      <t>ヨウ</t>
    </rPh>
    <rPh sb="8" eb="9">
      <t>ジツ</t>
    </rPh>
    <rPh sb="10" eb="11">
      <t>イサオ</t>
    </rPh>
    <rPh sb="12" eb="13">
      <t>シラベ</t>
    </rPh>
    <rPh sb="14" eb="15">
      <t>ショ</t>
    </rPh>
    <phoneticPr fontId="1"/>
  </si>
  <si>
    <t>発　注　者</t>
    <rPh sb="0" eb="1">
      <t>ハツ</t>
    </rPh>
    <rPh sb="2" eb="3">
      <t>チュウ</t>
    </rPh>
    <rPh sb="4" eb="5">
      <t>シャ</t>
    </rPh>
    <phoneticPr fontId="1"/>
  </si>
  <si>
    <t>委託名または</t>
    <rPh sb="0" eb="2">
      <t>イタク</t>
    </rPh>
    <rPh sb="2" eb="3">
      <t>メイ</t>
    </rPh>
    <phoneticPr fontId="1"/>
  </si>
  <si>
    <t>契　約　期　間</t>
    <rPh sb="0" eb="1">
      <t>ケイ</t>
    </rPh>
    <rPh sb="2" eb="3">
      <t>ヤク</t>
    </rPh>
    <rPh sb="4" eb="5">
      <t>キ</t>
    </rPh>
    <rPh sb="6" eb="7">
      <t>ハザマ</t>
    </rPh>
    <phoneticPr fontId="1"/>
  </si>
  <si>
    <t>備　　考</t>
    <rPh sb="0" eb="1">
      <t>ソノウ</t>
    </rPh>
    <rPh sb="3" eb="4">
      <t>コウ</t>
    </rPh>
    <phoneticPr fontId="1"/>
  </si>
  <si>
    <t>契約の内容</t>
    <rPh sb="0" eb="2">
      <t>ケイヤク</t>
    </rPh>
    <rPh sb="3" eb="5">
      <t>ナイヨウ</t>
    </rPh>
    <phoneticPr fontId="1"/>
  </si>
  <si>
    <t>（注意事項）</t>
    <rPh sb="1" eb="3">
      <t>チュウイ</t>
    </rPh>
    <rPh sb="3" eb="5">
      <t>ジコウ</t>
    </rPh>
    <phoneticPr fontId="1"/>
  </si>
  <si>
    <t>希望業種が複数（清掃・警備・給食等）の場合、それぞれ別紙としてください。</t>
    <rPh sb="0" eb="2">
      <t>キボウ</t>
    </rPh>
    <rPh sb="2" eb="4">
      <t>ギョウシュ</t>
    </rPh>
    <rPh sb="5" eb="7">
      <t>フクスウ</t>
    </rPh>
    <rPh sb="8" eb="10">
      <t>セイソウ</t>
    </rPh>
    <rPh sb="11" eb="13">
      <t>ケイビ</t>
    </rPh>
    <rPh sb="14" eb="17">
      <t>キュウショクトウ</t>
    </rPh>
    <rPh sb="19" eb="21">
      <t>バアイ</t>
    </rPh>
    <rPh sb="26" eb="28">
      <t>ベッシ</t>
    </rPh>
    <phoneticPr fontId="1"/>
  </si>
  <si>
    <t>記入欄が不足する場合は適宜用紙をコピーしてください。</t>
    <rPh sb="0" eb="2">
      <t>キニュウ</t>
    </rPh>
    <rPh sb="2" eb="3">
      <t>ラン</t>
    </rPh>
    <rPh sb="4" eb="6">
      <t>フソク</t>
    </rPh>
    <rPh sb="8" eb="10">
      <t>バアイ</t>
    </rPh>
    <rPh sb="11" eb="13">
      <t>テキギ</t>
    </rPh>
    <rPh sb="13" eb="15">
      <t>ヨウシ</t>
    </rPh>
    <phoneticPr fontId="1"/>
  </si>
  <si>
    <t>建物清掃</t>
    <rPh sb="0" eb="2">
      <t>たてもの</t>
    </rPh>
    <rPh sb="2" eb="4">
      <t>せいそう</t>
    </rPh>
    <phoneticPr fontId="4" type="Hiragana"/>
  </si>
  <si>
    <t>浄化槽清掃</t>
    <rPh sb="0" eb="3">
      <t>じょうかそう</t>
    </rPh>
    <rPh sb="3" eb="5">
      <t>せいそう</t>
    </rPh>
    <phoneticPr fontId="4" type="Hiragana"/>
  </si>
  <si>
    <t>貯水槽清掃</t>
    <rPh sb="0" eb="3">
      <t>ちょすいそう</t>
    </rPh>
    <rPh sb="3" eb="5">
      <t>せいそう</t>
    </rPh>
    <phoneticPr fontId="4" type="Hiragana"/>
  </si>
  <si>
    <t>空調設備保守管理</t>
    <rPh sb="0" eb="2">
      <t>くうちょう</t>
    </rPh>
    <rPh sb="2" eb="4">
      <t>せつび</t>
    </rPh>
    <rPh sb="4" eb="6">
      <t>ほしゅ</t>
    </rPh>
    <rPh sb="6" eb="8">
      <t>かんり</t>
    </rPh>
    <phoneticPr fontId="4" type="Hiragana"/>
  </si>
  <si>
    <t>エレベータ設備保守管理</t>
    <rPh sb="5" eb="7">
      <t>せつび</t>
    </rPh>
    <rPh sb="7" eb="9">
      <t>ほしゅ</t>
    </rPh>
    <rPh sb="9" eb="11">
      <t>かんり</t>
    </rPh>
    <phoneticPr fontId="4" type="Hiragana"/>
  </si>
  <si>
    <t>消防設備保守管理</t>
    <rPh sb="0" eb="2">
      <t>しょうぼう</t>
    </rPh>
    <rPh sb="2" eb="4">
      <t>せつび</t>
    </rPh>
    <rPh sb="4" eb="6">
      <t>ほしゅ</t>
    </rPh>
    <rPh sb="6" eb="8">
      <t>かんり</t>
    </rPh>
    <phoneticPr fontId="4" type="Hiragana"/>
  </si>
  <si>
    <t>希望する
業種の欄
に希望
順位を
記入して
ください</t>
    <rPh sb="0" eb="2">
      <t>キボウ</t>
    </rPh>
    <rPh sb="5" eb="7">
      <t>ギョウシュ</t>
    </rPh>
    <rPh sb="8" eb="9">
      <t>ラン</t>
    </rPh>
    <rPh sb="11" eb="13">
      <t>キボウ</t>
    </rPh>
    <rPh sb="14" eb="15">
      <t>ジュン</t>
    </rPh>
    <rPh sb="15" eb="16">
      <t>イ</t>
    </rPh>
    <rPh sb="18" eb="19">
      <t>キ</t>
    </rPh>
    <rPh sb="19" eb="20">
      <t>ニュウ</t>
    </rPh>
    <phoneticPr fontId="7"/>
  </si>
  <si>
    <t>警備業務</t>
    <rPh sb="0" eb="2">
      <t>けいび</t>
    </rPh>
    <rPh sb="2" eb="4">
      <t>ぎょうむ</t>
    </rPh>
    <phoneticPr fontId="4" type="Hiragana"/>
  </si>
  <si>
    <t>清掃業務</t>
    <rPh sb="0" eb="2">
      <t>せいそう</t>
    </rPh>
    <rPh sb="2" eb="4">
      <t>ぎょうむ</t>
    </rPh>
    <phoneticPr fontId="4" type="Hiragana"/>
  </si>
  <si>
    <t>②</t>
    <phoneticPr fontId="4" type="Hiragana"/>
  </si>
  <si>
    <t>③</t>
    <phoneticPr fontId="4" type="Hiragana"/>
  </si>
  <si>
    <t>④</t>
    <phoneticPr fontId="4" type="Hiragana"/>
  </si>
  <si>
    <t>施設の保守・管理業務</t>
    <rPh sb="0" eb="2">
      <t>しせつ</t>
    </rPh>
    <rPh sb="3" eb="5">
      <t>ほしゅ</t>
    </rPh>
    <rPh sb="6" eb="8">
      <t>かんり</t>
    </rPh>
    <rPh sb="8" eb="10">
      <t>ぎょうむ</t>
    </rPh>
    <phoneticPr fontId="4" type="Hiragana"/>
  </si>
  <si>
    <t>コンピュータ関連サービス業務</t>
    <rPh sb="6" eb="8">
      <t>かんれん</t>
    </rPh>
    <rPh sb="12" eb="14">
      <t>ぎょうむ</t>
    </rPh>
    <phoneticPr fontId="4" type="Hiragana"/>
  </si>
  <si>
    <t>機械警備あり</t>
    <rPh sb="0" eb="2">
      <t>きかい</t>
    </rPh>
    <rPh sb="2" eb="4">
      <t>けいび</t>
    </rPh>
    <phoneticPr fontId="4" type="Hiragana"/>
  </si>
  <si>
    <t>機械警備なし</t>
    <rPh sb="0" eb="2">
      <t>きかい</t>
    </rPh>
    <rPh sb="2" eb="4">
      <t>けいび</t>
    </rPh>
    <phoneticPr fontId="4" type="Hiragana"/>
  </si>
  <si>
    <t>建物清掃</t>
    <rPh sb="0" eb="2">
      <t>たてもの</t>
    </rPh>
    <rPh sb="2" eb="4">
      <t>せいそう</t>
    </rPh>
    <phoneticPr fontId="4" type="Hiragana"/>
  </si>
  <si>
    <t>浄化槽清掃</t>
    <rPh sb="0" eb="3">
      <t>じょうかそう</t>
    </rPh>
    <rPh sb="3" eb="5">
      <t>せいそう</t>
    </rPh>
    <phoneticPr fontId="4" type="Hiragana"/>
  </si>
  <si>
    <t>貯水槽清掃</t>
    <rPh sb="0" eb="3">
      <t>ちょすいそう</t>
    </rPh>
    <rPh sb="3" eb="5">
      <t>せいそう</t>
    </rPh>
    <phoneticPr fontId="4" type="Hiragana"/>
  </si>
  <si>
    <t>その他</t>
    <rPh sb="2" eb="3">
      <t>た</t>
    </rPh>
    <phoneticPr fontId="4" type="Hiragana"/>
  </si>
  <si>
    <t>自家用電気工作物保安管理</t>
    <rPh sb="0" eb="3">
      <t>じかよう</t>
    </rPh>
    <rPh sb="3" eb="5">
      <t>でんき</t>
    </rPh>
    <rPh sb="5" eb="8">
      <t>こうさくぶつ</t>
    </rPh>
    <rPh sb="8" eb="10">
      <t>ほあん</t>
    </rPh>
    <rPh sb="10" eb="12">
      <t>かんり</t>
    </rPh>
    <phoneticPr fontId="4" type="Hiragana"/>
  </si>
  <si>
    <t>空調設備保守管理</t>
    <rPh sb="0" eb="2">
      <t>くうちょう</t>
    </rPh>
    <rPh sb="2" eb="4">
      <t>せつび</t>
    </rPh>
    <rPh sb="4" eb="6">
      <t>ほしゅ</t>
    </rPh>
    <rPh sb="6" eb="8">
      <t>かんり</t>
    </rPh>
    <phoneticPr fontId="4" type="Hiragana"/>
  </si>
  <si>
    <t>エレベータ設備保守管理</t>
    <rPh sb="5" eb="7">
      <t>せつび</t>
    </rPh>
    <rPh sb="7" eb="9">
      <t>ほしゅ</t>
    </rPh>
    <rPh sb="9" eb="11">
      <t>かんり</t>
    </rPh>
    <phoneticPr fontId="4" type="Hiragana"/>
  </si>
  <si>
    <t>消防設備保守管理</t>
    <rPh sb="0" eb="2">
      <t>しょうぼう</t>
    </rPh>
    <rPh sb="2" eb="4">
      <t>せつび</t>
    </rPh>
    <rPh sb="4" eb="6">
      <t>ほしゅ</t>
    </rPh>
    <rPh sb="6" eb="8">
      <t>かんり</t>
    </rPh>
    <phoneticPr fontId="4" type="Hiragana"/>
  </si>
  <si>
    <t>⑤</t>
    <phoneticPr fontId="4" type="Hiragana"/>
  </si>
  <si>
    <t>その他（</t>
    <rPh sb="2" eb="3">
      <t>た</t>
    </rPh>
    <phoneticPr fontId="4" type="Hiragana"/>
  </si>
  <si>
    <t>）</t>
    <phoneticPr fontId="4" type="Hiragana"/>
  </si>
  <si>
    <t>①</t>
    <phoneticPr fontId="4" type="Hiragana"/>
  </si>
  <si>
    <t>清掃業務(</t>
    <phoneticPr fontId="4" type="Hiragana"/>
  </si>
  <si>
    <t>施設の保守・管理業務(</t>
    <phoneticPr fontId="4" type="Hiragana"/>
  </si>
  <si>
    <t>)</t>
    <phoneticPr fontId="4" type="Hiragana"/>
  </si>
  <si>
    <t>コンピューター関連サービス業務</t>
    <phoneticPr fontId="4" type="Hiragana"/>
  </si>
  <si>
    <t>その他</t>
    <rPh sb="2" eb="3">
      <t>た</t>
    </rPh>
    <phoneticPr fontId="4" type="Hiragana"/>
  </si>
  <si>
    <t>大田原市役務－２</t>
    <rPh sb="0" eb="3">
      <t>オオタワラ</t>
    </rPh>
    <rPh sb="3" eb="4">
      <t>シ</t>
    </rPh>
    <rPh sb="4" eb="6">
      <t>エキム</t>
    </rPh>
    <phoneticPr fontId="1"/>
  </si>
  <si>
    <t>大田原市役務－３</t>
    <rPh sb="0" eb="3">
      <t>オオタワラ</t>
    </rPh>
    <rPh sb="3" eb="4">
      <t>シ</t>
    </rPh>
    <rPh sb="4" eb="6">
      <t>エキム</t>
    </rPh>
    <phoneticPr fontId="1"/>
  </si>
  <si>
    <t>大田原市役務－１</t>
    <rPh sb="0" eb="3">
      <t>オオタワラ</t>
    </rPh>
    <rPh sb="3" eb="4">
      <t>シ</t>
    </rPh>
    <rPh sb="4" eb="6">
      <t>エキム</t>
    </rPh>
    <phoneticPr fontId="1"/>
  </si>
  <si>
    <t>役務供給に関する参加希望業種調べ</t>
    <rPh sb="0" eb="2">
      <t>エキム</t>
    </rPh>
    <rPh sb="2" eb="4">
      <t>キョウキュウ</t>
    </rPh>
    <rPh sb="5" eb="6">
      <t>カン</t>
    </rPh>
    <rPh sb="8" eb="10">
      <t>サンカ</t>
    </rPh>
    <rPh sb="10" eb="12">
      <t>キボウ</t>
    </rPh>
    <rPh sb="12" eb="14">
      <t>ギョウシュ</t>
    </rPh>
    <rPh sb="14" eb="15">
      <t>シラ</t>
    </rPh>
    <phoneticPr fontId="1"/>
  </si>
  <si>
    <t>（</t>
    <phoneticPr fontId="7"/>
  </si>
  <si>
    <t>～</t>
    <phoneticPr fontId="7"/>
  </si>
  <si>
    <t>）</t>
    <phoneticPr fontId="7"/>
  </si>
  <si>
    <t>直前２年間の実績</t>
    <rPh sb="0" eb="2">
      <t>チョクゼン</t>
    </rPh>
    <rPh sb="3" eb="5">
      <t>ネンカン</t>
    </rPh>
    <rPh sb="6" eb="8">
      <t>ジッセキ</t>
    </rPh>
    <phoneticPr fontId="7"/>
  </si>
  <si>
    <t>○</t>
    <phoneticPr fontId="7"/>
  </si>
  <si>
    <t>着色された部分をクリックすると、説明が表示されますのでよく読んで記入をお願いいたします。</t>
    <rPh sb="0" eb="1">
      <t>チャク</t>
    </rPh>
    <rPh sb="1" eb="2">
      <t>イロ</t>
    </rPh>
    <rPh sb="5" eb="6">
      <t>ブ</t>
    </rPh>
    <rPh sb="6" eb="7">
      <t>ブン</t>
    </rPh>
    <rPh sb="16" eb="18">
      <t>セツメイ</t>
    </rPh>
    <rPh sb="19" eb="21">
      <t>ヒョウジ</t>
    </rPh>
    <rPh sb="29" eb="30">
      <t>ヨ</t>
    </rPh>
    <rPh sb="32" eb="33">
      <t>キ</t>
    </rPh>
    <rPh sb="33" eb="34">
      <t>ニュウ</t>
    </rPh>
    <rPh sb="36" eb="37">
      <t>ネガ</t>
    </rPh>
    <phoneticPr fontId="7"/>
  </si>
  <si>
    <t>創業年月日の欄は1900年以前は和暦表示がされません。創業が1900年以前の会社は、直接和暦を入力するとともに、営業経歴書の営業年数欄も直接入力をお願いいたします。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ケイレキ</t>
    </rPh>
    <rPh sb="60" eb="61">
      <t>ショ</t>
    </rPh>
    <rPh sb="62" eb="64">
      <t>エイギョウ</t>
    </rPh>
    <rPh sb="64" eb="66">
      <t>ネンスウ</t>
    </rPh>
    <rPh sb="66" eb="67">
      <t>ラン</t>
    </rPh>
    <rPh sb="68" eb="70">
      <t>チョクセツ</t>
    </rPh>
    <rPh sb="70" eb="72">
      <t>ニュウリョク</t>
    </rPh>
    <rPh sb="74" eb="75">
      <t>ネガ</t>
    </rPh>
    <phoneticPr fontId="7"/>
  </si>
  <si>
    <t>入力にあたっての注意事項</t>
    <rPh sb="0" eb="2">
      <t>ニュウリョク</t>
    </rPh>
    <rPh sb="8" eb="10">
      <t>チュウイ</t>
    </rPh>
    <rPh sb="10" eb="12">
      <t>ジコウ</t>
    </rPh>
    <phoneticPr fontId="7"/>
  </si>
  <si>
    <t>１　共通事項</t>
    <rPh sb="2" eb="4">
      <t>キョウツウ</t>
    </rPh>
    <rPh sb="4" eb="6">
      <t>ジコウ</t>
    </rPh>
    <phoneticPr fontId="7"/>
  </si>
  <si>
    <t>２　記入方法</t>
    <rPh sb="2" eb="3">
      <t>キ</t>
    </rPh>
    <rPh sb="3" eb="4">
      <t>ニュウ</t>
    </rPh>
    <rPh sb="4" eb="6">
      <t>ホウホウ</t>
    </rPh>
    <phoneticPr fontId="7"/>
  </si>
  <si>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7"/>
  </si>
  <si>
    <t>E</t>
    <phoneticPr fontId="3"/>
  </si>
  <si>
    <t>Ｅ</t>
    <phoneticPr fontId="3"/>
  </si>
  <si>
    <t>年間
売上高</t>
    <rPh sb="0" eb="2">
      <t>ねんかん</t>
    </rPh>
    <rPh sb="3" eb="5">
      <t>うりあげ</t>
    </rPh>
    <rPh sb="5" eb="6">
      <t>だか</t>
    </rPh>
    <phoneticPr fontId="4" type="Hiragana"/>
  </si>
  <si>
    <t>○自己資本額については、純資産合計を記入してください。
○個人営業にあっては、次年度繰越純資本金(元入金）を記入すること。</t>
    <rPh sb="1" eb="3">
      <t>じこ</t>
    </rPh>
    <rPh sb="3" eb="5">
      <t>しほん</t>
    </rPh>
    <rPh sb="5" eb="6">
      <t>がく</t>
    </rPh>
    <rPh sb="12" eb="15">
      <t>じゅんしさん</t>
    </rPh>
    <rPh sb="15" eb="17">
      <t>ごうけい</t>
    </rPh>
    <rPh sb="18" eb="19">
      <t>き</t>
    </rPh>
    <rPh sb="19" eb="20">
      <t>にゅう</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1" type="Hiragana"/>
  </si>
  <si>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1" type="Hiragana"/>
  </si>
  <si>
    <t>　その他を申請する場合には、右の欄に具体的な業務内容を記載してください。
なお記載できるのは３業種までとします</t>
    <rPh sb="3" eb="4">
      <t>た</t>
    </rPh>
    <rPh sb="5" eb="7">
      <t>しんせい</t>
    </rPh>
    <rPh sb="9" eb="11">
      <t>ばあい</t>
    </rPh>
    <rPh sb="14" eb="15">
      <t>みぎ</t>
    </rPh>
    <rPh sb="16" eb="17">
      <t>らん</t>
    </rPh>
    <rPh sb="18" eb="21">
      <t>ぐたいてき</t>
    </rPh>
    <rPh sb="22" eb="24">
      <t>ぎょうむ</t>
    </rPh>
    <rPh sb="24" eb="26">
      <t>ないよう</t>
    </rPh>
    <rPh sb="27" eb="29">
      <t>きさい</t>
    </rPh>
    <rPh sb="39" eb="41">
      <t>きさい</t>
    </rPh>
    <rPh sb="47" eb="49">
      <t>ぎょうしゅ</t>
    </rPh>
    <phoneticPr fontId="4" type="Hiragana"/>
  </si>
  <si>
    <t>実印</t>
    <rPh sb="0" eb="1">
      <t>ジツ</t>
    </rPh>
    <rPh sb="1" eb="2">
      <t>イン</t>
    </rPh>
    <phoneticPr fontId="7"/>
  </si>
  <si>
    <t>（注意事項）</t>
    <rPh sb="1" eb="3">
      <t>チュウイ</t>
    </rPh>
    <rPh sb="3" eb="5">
      <t>ジコウ</t>
    </rPh>
    <phoneticPr fontId="7"/>
  </si>
  <si>
    <t>個人営業にあっては、次年度繰越準資本金（元入金）を記入すること。</t>
    <rPh sb="0" eb="2">
      <t>コジン</t>
    </rPh>
    <rPh sb="2" eb="4">
      <t>エイギョウ</t>
    </rPh>
    <rPh sb="10" eb="13">
      <t>ジネンド</t>
    </rPh>
    <rPh sb="13" eb="15">
      <t>クリコシ</t>
    </rPh>
    <rPh sb="15" eb="16">
      <t>ジュン</t>
    </rPh>
    <rPh sb="16" eb="19">
      <t>シホンキン</t>
    </rPh>
    <rPh sb="20" eb="21">
      <t>モト</t>
    </rPh>
    <rPh sb="21" eb="22">
      <t>イ</t>
    </rPh>
    <rPh sb="22" eb="23">
      <t>キン</t>
    </rPh>
    <rPh sb="25" eb="27">
      <t>キニュウ</t>
    </rPh>
    <phoneticPr fontId="7"/>
  </si>
  <si>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1" type="Hiragana"/>
  </si>
  <si>
    <t>㈱、㈲等は環境依存文字を使用してください。</t>
    <rPh sb="3" eb="4">
      <t>トウ</t>
    </rPh>
    <rPh sb="5" eb="7">
      <t>カンキョウ</t>
    </rPh>
    <rPh sb="7" eb="9">
      <t>イゾン</t>
    </rPh>
    <rPh sb="9" eb="11">
      <t>モジ</t>
    </rPh>
    <rPh sb="12" eb="14">
      <t>シヨウ</t>
    </rPh>
    <phoneticPr fontId="7"/>
  </si>
  <si>
    <t>市内営業所等有無
※大田原市内に営業所等が置かれている場合、右欄では「有している」を選択してください</t>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</si>
  <si>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t>同順位確認</t>
    <rPh sb="0" eb="1">
      <t>どう</t>
    </rPh>
    <rPh sb="1" eb="3">
      <t>じゅんい</t>
    </rPh>
    <rPh sb="3" eb="5">
      <t>かくにん</t>
    </rPh>
    <phoneticPr fontId="4" type="Hiragana"/>
  </si>
  <si>
    <t>同一番号が選ばれています。</t>
    <phoneticPr fontId="4" type="Hiragana"/>
  </si>
  <si>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4" eb="26">
      <t>ゼンカイ</t>
    </rPh>
    <rPh sb="26" eb="28">
      <t>ウケツケ</t>
    </rPh>
    <rPh sb="28" eb="30">
      <t>バンゴウ</t>
    </rPh>
    <rPh sb="31" eb="32">
      <t>ラン</t>
    </rPh>
    <rPh sb="34" eb="36">
      <t>クウラン</t>
    </rPh>
    <rPh sb="38" eb="40">
      <t>シンセイ</t>
    </rPh>
    <phoneticPr fontId="7"/>
  </si>
  <si>
    <t>入力シート</t>
    <rPh sb="0" eb="2">
      <t>にゅうりょく</t>
    </rPh>
    <phoneticPr fontId="4" type="Hiragana"/>
  </si>
  <si>
    <t>金額（千円）</t>
    <phoneticPr fontId="1"/>
  </si>
  <si>
    <t>税抜</t>
    <rPh sb="0" eb="1">
      <t>ゼイ</t>
    </rPh>
    <rPh sb="1" eb="2">
      <t>ヌ</t>
    </rPh>
    <phoneticPr fontId="7"/>
  </si>
  <si>
    <t>税込</t>
    <rPh sb="0" eb="2">
      <t>ゼイコ</t>
    </rPh>
    <phoneticPr fontId="7"/>
  </si>
  <si>
    <t>税抜か税込を選択してください。</t>
    <rPh sb="0" eb="1">
      <t>ゼイ</t>
    </rPh>
    <rPh sb="1" eb="2">
      <t>ヌ</t>
    </rPh>
    <rPh sb="3" eb="5">
      <t>ゼイコ</t>
    </rPh>
    <rPh sb="6" eb="8">
      <t>センタク</t>
    </rPh>
    <phoneticPr fontId="7"/>
  </si>
  <si>
    <t>代表者印(実印）を押してください。</t>
    <rPh sb="0" eb="3">
      <t>ダイヒョウシャ</t>
    </rPh>
    <rPh sb="3" eb="4">
      <t>イン</t>
    </rPh>
    <rPh sb="5" eb="7">
      <t>ジツイン</t>
    </rPh>
    <rPh sb="9" eb="10">
      <t>オ</t>
    </rPh>
    <phoneticPr fontId="7"/>
  </si>
  <si>
    <t>直前々年度の決算</t>
    <rPh sb="0" eb="2">
      <t>ちょくぜん</t>
    </rPh>
    <rPh sb="3" eb="4">
      <t>ねん</t>
    </rPh>
    <rPh sb="4" eb="5">
      <t>ど</t>
    </rPh>
    <rPh sb="6" eb="8">
      <t>けっさん</t>
    </rPh>
    <phoneticPr fontId="4" type="Hiragana"/>
  </si>
  <si>
    <t>直前年度の決算</t>
    <rPh sb="0" eb="2">
      <t>ちょくぜん</t>
    </rPh>
    <rPh sb="2" eb="3">
      <t>ねん</t>
    </rPh>
    <rPh sb="3" eb="4">
      <t>ど</t>
    </rPh>
    <rPh sb="5" eb="7">
      <t>けっさん</t>
    </rPh>
    <phoneticPr fontId="4" type="Hiragana"/>
  </si>
  <si>
    <r>
      <t>その他（</t>
    </r>
    <r>
      <rPr>
        <sz val="11"/>
        <color rgb="FFFF0000"/>
        <rFont val="BIZ UDゴシック"/>
        <family val="3"/>
        <charset val="128"/>
      </rPr>
      <t>右欄に内容を記載してください</t>
    </r>
    <r>
      <rPr>
        <sz val="11"/>
        <color theme="1"/>
        <rFont val="BIZ UDゴシック"/>
        <family val="3"/>
        <charset val="128"/>
      </rPr>
      <t>）</t>
    </r>
    <rPh sb="2" eb="3">
      <t>た</t>
    </rPh>
    <rPh sb="4" eb="5">
      <t>みぎ</t>
    </rPh>
    <rPh sb="5" eb="6">
      <t>らん</t>
    </rPh>
    <rPh sb="7" eb="9">
      <t>ないよう</t>
    </rPh>
    <rPh sb="10" eb="12">
      <t>きさい</t>
    </rPh>
    <phoneticPr fontId="4" type="Hiragana"/>
  </si>
  <si>
    <t>㈱</t>
    <phoneticPr fontId="1"/>
  </si>
  <si>
    <t>㈲</t>
    <phoneticPr fontId="1"/>
  </si>
  <si>
    <t>相馬憲一</t>
    <rPh sb="0" eb="2">
      <t>ソウマ</t>
    </rPh>
    <rPh sb="2" eb="4">
      <t>ケンイチ</t>
    </rPh>
    <phoneticPr fontId="7"/>
  </si>
  <si>
    <t>直前々年度の決算（Ａ）</t>
    <rPh sb="0" eb="2">
      <t>チョクゼン</t>
    </rPh>
    <rPh sb="3" eb="4">
      <t>ネン</t>
    </rPh>
    <rPh sb="4" eb="5">
      <t>ド</t>
    </rPh>
    <rPh sb="6" eb="8">
      <t>ケッサン</t>
    </rPh>
    <phoneticPr fontId="7"/>
  </si>
  <si>
    <t>直前年度の決算（Ｂ）</t>
    <rPh sb="0" eb="2">
      <t>チョクゼン</t>
    </rPh>
    <rPh sb="2" eb="3">
      <t>ネン</t>
    </rPh>
    <rPh sb="3" eb="4">
      <t>ド</t>
    </rPh>
    <rPh sb="5" eb="7">
      <t>ケッサン</t>
    </rPh>
    <phoneticPr fontId="7"/>
  </si>
  <si>
    <t>業種</t>
    <rPh sb="0" eb="1">
      <t>ギョウ</t>
    </rPh>
    <rPh sb="1" eb="2">
      <t>シュ</t>
    </rPh>
    <phoneticPr fontId="1"/>
  </si>
  <si>
    <t>大田原市長　相　馬　憲　一　様</t>
    <rPh sb="0" eb="4">
      <t>オオタワラシ</t>
    </rPh>
    <rPh sb="4" eb="5">
      <t>チョウ</t>
    </rPh>
    <rPh sb="6" eb="7">
      <t>ソウ</t>
    </rPh>
    <rPh sb="8" eb="9">
      <t>ウマ</t>
    </rPh>
    <rPh sb="10" eb="11">
      <t>ケン</t>
    </rPh>
    <rPh sb="12" eb="13">
      <t>イチ</t>
    </rPh>
    <rPh sb="14" eb="15">
      <t>サマ</t>
    </rPh>
    <phoneticPr fontId="1"/>
  </si>
  <si>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7"/>
  </si>
  <si>
    <t>「入力シート」の中の着色部分（水色）に入力願います。</t>
    <rPh sb="1" eb="3">
      <t>ニュウリョク</t>
    </rPh>
    <rPh sb="8" eb="9">
      <t>ナカ</t>
    </rPh>
    <rPh sb="15" eb="17">
      <t>ミズイロ</t>
    </rPh>
    <phoneticPr fontId="7"/>
  </si>
  <si>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7"/>
  </si>
  <si>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7"/>
  </si>
  <si>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7"/>
  </si>
  <si>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7"/>
  </si>
  <si>
    <t>「入力シート」を除くシートには、セル中に書式が入力されているためシートの保護をしています。直接入力したい場合には、校閲タブより保護を解除してから、必要に応じて直接入力をしてください。
なお、１度直接入力をした場合、対象セルの自動入力はなくなりますのでご注意ください。</t>
    <rPh sb="1" eb="3">
      <t>ニュウリョク</t>
    </rPh>
    <rPh sb="8" eb="9">
      <t>ノゾ</t>
    </rPh>
    <rPh sb="18" eb="19">
      <t>チュウ</t>
    </rPh>
    <rPh sb="20" eb="22">
      <t>ショシキ</t>
    </rPh>
    <rPh sb="23" eb="25">
      <t>ニュウリョク</t>
    </rPh>
    <rPh sb="36" eb="38">
      <t>ホゴ</t>
    </rPh>
    <rPh sb="45" eb="47">
      <t>チョクセツ</t>
    </rPh>
    <rPh sb="47" eb="49">
      <t>ニュウリョク</t>
    </rPh>
    <rPh sb="52" eb="54">
      <t>バアイ</t>
    </rPh>
    <rPh sb="57" eb="59">
      <t>コウエツ</t>
    </rPh>
    <rPh sb="63" eb="65">
      <t>ホゴ</t>
    </rPh>
    <rPh sb="66" eb="68">
      <t>カイジョ</t>
    </rPh>
    <rPh sb="96" eb="97">
      <t>ド</t>
    </rPh>
    <rPh sb="97" eb="99">
      <t>チョクセツ</t>
    </rPh>
    <rPh sb="99" eb="101">
      <t>ニュウリョク</t>
    </rPh>
    <rPh sb="104" eb="106">
      <t>バアイ</t>
    </rPh>
    <rPh sb="107" eb="109">
      <t>タイショウ</t>
    </rPh>
    <rPh sb="112" eb="114">
      <t>ジドウ</t>
    </rPh>
    <rPh sb="114" eb="116">
      <t>ニュウリョク</t>
    </rPh>
    <rPh sb="126" eb="128">
      <t>チュウイ</t>
    </rPh>
    <phoneticPr fontId="7"/>
  </si>
  <si>
    <t>大田原市入札参加資格審査登録票（役務提供）</t>
    <rPh sb="0" eb="3">
      <t>オオタワラ</t>
    </rPh>
    <rPh sb="3" eb="4">
      <t>シ</t>
    </rPh>
    <rPh sb="4" eb="6">
      <t>ニュウサツ</t>
    </rPh>
    <rPh sb="6" eb="8">
      <t>サンカ</t>
    </rPh>
    <rPh sb="8" eb="10">
      <t>シカク</t>
    </rPh>
    <rPh sb="10" eb="12">
      <t>シンサ</t>
    </rPh>
    <rPh sb="12" eb="14">
      <t>トウロク</t>
    </rPh>
    <rPh sb="14" eb="15">
      <t>ヒョウ</t>
    </rPh>
    <rPh sb="16" eb="18">
      <t>エキム</t>
    </rPh>
    <rPh sb="18" eb="20">
      <t>テイキョウ</t>
    </rPh>
    <phoneticPr fontId="1"/>
  </si>
  <si>
    <t>片面カラー印刷</t>
    <rPh sb="0" eb="2">
      <t>カタメン</t>
    </rPh>
    <rPh sb="5" eb="7">
      <t>インサツ</t>
    </rPh>
    <phoneticPr fontId="1"/>
  </si>
  <si>
    <t>私は、次の者を代理人と定め、令和７年　４月　１日から令和９年　３月３１日</t>
    <rPh sb="0" eb="1">
      <t>ワタシ</t>
    </rPh>
    <rPh sb="3" eb="4">
      <t>ツギ</t>
    </rPh>
    <rPh sb="5" eb="6">
      <t>モノ</t>
    </rPh>
    <rPh sb="7" eb="10">
      <t>ダイリニン</t>
    </rPh>
    <rPh sb="11" eb="12">
      <t>サダ</t>
    </rPh>
    <rPh sb="14" eb="16">
      <t>レイワ</t>
    </rPh>
    <rPh sb="17" eb="18">
      <t>ネン</t>
    </rPh>
    <rPh sb="20" eb="21">
      <t>ガツ</t>
    </rPh>
    <rPh sb="23" eb="24">
      <t>ニチ</t>
    </rPh>
    <rPh sb="26" eb="28">
      <t>レイワ</t>
    </rPh>
    <rPh sb="29" eb="30">
      <t>ネン</t>
    </rPh>
    <rPh sb="32" eb="33">
      <t>ガツ</t>
    </rPh>
    <rPh sb="35" eb="36">
      <t>ヒ</t>
    </rPh>
    <phoneticPr fontId="1"/>
  </si>
  <si>
    <t>暴力団排除に関する誓約書</t>
  </si>
  <si>
    <t>大田原市長</t>
    <rPh sb="0" eb="5">
      <t>オオタワラシチョウ</t>
    </rPh>
    <phoneticPr fontId="7"/>
  </si>
  <si>
    <t>相馬　憲一</t>
    <rPh sb="0" eb="2">
      <t>ソウマ</t>
    </rPh>
    <rPh sb="3" eb="5">
      <t>ケンイチ</t>
    </rPh>
    <phoneticPr fontId="7"/>
  </si>
  <si>
    <t>住所又は所在地</t>
    <rPh sb="0" eb="2">
      <t>ジュウショ</t>
    </rPh>
    <rPh sb="2" eb="3">
      <t>マタ</t>
    </rPh>
    <rPh sb="4" eb="7">
      <t>ショザイチ</t>
    </rPh>
    <phoneticPr fontId="7"/>
  </si>
  <si>
    <t>商号又は名称</t>
    <rPh sb="0" eb="3">
      <t>ショウゴウマタ</t>
    </rPh>
    <rPh sb="4" eb="6">
      <t>メイショウ</t>
    </rPh>
    <phoneticPr fontId="7"/>
  </si>
  <si>
    <t>代表者</t>
    <rPh sb="0" eb="3">
      <t>ダイヒョウシャ</t>
    </rPh>
    <phoneticPr fontId="7"/>
  </si>
  <si>
    <t>　私は、下記の事項について誓約します。</t>
    <rPh sb="1" eb="2">
      <t>ワタシ</t>
    </rPh>
    <rPh sb="4" eb="6">
      <t>カキ</t>
    </rPh>
    <rPh sb="7" eb="9">
      <t>ジコウ</t>
    </rPh>
    <rPh sb="13" eb="15">
      <t>セイヤク</t>
    </rPh>
    <phoneticPr fontId="7"/>
  </si>
  <si>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7"/>
  </si>
  <si>
    <t>記</t>
    <rPh sb="0" eb="1">
      <t>キ</t>
    </rPh>
    <phoneticPr fontId="7"/>
  </si>
  <si>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7"/>
  </si>
  <si>
    <t>（1）</t>
    <phoneticPr fontId="7"/>
  </si>
  <si>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7"/>
  </si>
  <si>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</si>
  <si>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7"/>
  </si>
  <si>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</si>
  <si>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7"/>
  </si>
  <si>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</si>
  <si>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7"/>
  </si>
  <si>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</si>
  <si>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7"/>
  </si>
  <si>
    <t>（6）</t>
    <phoneticPr fontId="7"/>
  </si>
  <si>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7"/>
  </si>
  <si>
    <t>（7）</t>
    <phoneticPr fontId="7"/>
  </si>
  <si>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7"/>
  </si>
  <si>
    <t>（8）</t>
    <phoneticPr fontId="7"/>
  </si>
  <si>
    <t>役員等が暴力団または暴力団員と社会的に非難されるべき関係を有している者</t>
    <phoneticPr fontId="7"/>
  </si>
  <si>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7"/>
  </si>
  <si>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7"/>
  </si>
  <si>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7"/>
  </si>
  <si>
    <t>３　その他</t>
    <rPh sb="4" eb="5">
      <t>タ</t>
    </rPh>
    <phoneticPr fontId="7"/>
  </si>
  <si>
    <r>
      <t>代理人を置く営業所
(</t>
    </r>
    <r>
      <rPr>
        <b/>
        <sz val="10.5"/>
        <rFont val="BIZ UDゴシック"/>
        <family val="3"/>
        <charset val="128"/>
      </rPr>
      <t>建設工事の場合は建設業法上の許可を受けた営業所であること。)</t>
    </r>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</si>
  <si>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自己資本額については、基準日直前の決算における自己資本をいうものであり、法</t>
    <rPh sb="0" eb="2">
      <t>ジコ</t>
    </rPh>
    <rPh sb="2" eb="4">
      <t>シホン</t>
    </rPh>
    <rPh sb="4" eb="5">
      <t>ガク</t>
    </rPh>
    <rPh sb="11" eb="14">
      <t>キジュンビ</t>
    </rPh>
    <rPh sb="14" eb="16">
      <t>チョクゼン</t>
    </rPh>
    <rPh sb="17" eb="19">
      <t>ケッサン</t>
    </rPh>
    <rPh sb="23" eb="25">
      <t>ジコ</t>
    </rPh>
    <rPh sb="25" eb="27">
      <t>シホン</t>
    </rPh>
    <rPh sb="36" eb="37">
      <t>ホウ</t>
    </rPh>
    <phoneticPr fontId="7"/>
  </si>
  <si>
    <t>人にあっては、資本金、積立金、法定準備金及び繰越額を加えた額を記入すること。</t>
    <rPh sb="0" eb="1">
      <t>ヒト</t>
    </rPh>
    <rPh sb="7" eb="10">
      <t>シホンキン</t>
    </rPh>
    <rPh sb="11" eb="13">
      <t>ツミタテ</t>
    </rPh>
    <rPh sb="13" eb="14">
      <t>キン</t>
    </rPh>
    <rPh sb="15" eb="17">
      <t>ホウテイ</t>
    </rPh>
    <rPh sb="17" eb="20">
      <t>ジュンビキン</t>
    </rPh>
    <rPh sb="20" eb="21">
      <t>オヨ</t>
    </rPh>
    <rPh sb="22" eb="24">
      <t>クリコシ</t>
    </rPh>
    <rPh sb="24" eb="25">
      <t>ガク</t>
    </rPh>
    <rPh sb="26" eb="27">
      <t>クワ</t>
    </rPh>
    <rPh sb="29" eb="30">
      <t>ガク</t>
    </rPh>
    <rPh sb="31" eb="33">
      <t>キニュウ</t>
    </rPh>
    <phoneticPr fontId="7"/>
  </si>
  <si>
    <t>　令和７・８年度において、大田原市で行われる役務提供等に係る競争入札に</t>
    <rPh sb="1" eb="3">
      <t>レイワ</t>
    </rPh>
    <rPh sb="6" eb="8">
      <t>ネンド</t>
    </rPh>
    <rPh sb="13" eb="17">
      <t>オオタワラシ</t>
    </rPh>
    <rPh sb="18" eb="19">
      <t>オコナ</t>
    </rPh>
    <rPh sb="22" eb="24">
      <t>エキム</t>
    </rPh>
    <rPh sb="24" eb="26">
      <t>テイキョウ</t>
    </rPh>
    <rPh sb="26" eb="27">
      <t>トウ</t>
    </rPh>
    <rPh sb="28" eb="29">
      <t>カカ</t>
    </rPh>
    <rPh sb="30" eb="32">
      <t>キョウソウ</t>
    </rPh>
    <rPh sb="32" eb="34">
      <t>ニュウサツ</t>
    </rPh>
    <phoneticPr fontId="7"/>
  </si>
  <si>
    <t>大田原市入札参加資格審査申請書（役務提供）</t>
    <rPh sb="0" eb="4">
      <t>オオタワラシ</t>
    </rPh>
    <rPh sb="4" eb="6">
      <t>ニュウサツ</t>
    </rPh>
    <rPh sb="6" eb="8">
      <t>サンカ</t>
    </rPh>
    <rPh sb="8" eb="10">
      <t>シカク</t>
    </rPh>
    <rPh sb="10" eb="12">
      <t>シンサ</t>
    </rPh>
    <rPh sb="12" eb="14">
      <t>シンセイ</t>
    </rPh>
    <rPh sb="14" eb="15">
      <t>ショ</t>
    </rPh>
    <rPh sb="16" eb="18">
      <t>エキム</t>
    </rPh>
    <rPh sb="18" eb="20">
      <t>テイキョウ</t>
    </rPh>
    <phoneticPr fontId="7"/>
  </si>
  <si>
    <t>特約又は代理している会社名は直接入力してください。
営業するにあたり必要な許可や資格等がある場合は記載してください。</t>
    <rPh sb="0" eb="2">
      <t>トクヤク</t>
    </rPh>
    <rPh sb="2" eb="3">
      <t>マタ</t>
    </rPh>
    <rPh sb="4" eb="6">
      <t>ダイリ</t>
    </rPh>
    <rPh sb="10" eb="12">
      <t>カイシャ</t>
    </rPh>
    <rPh sb="12" eb="13">
      <t>ナ</t>
    </rPh>
    <rPh sb="14" eb="16">
      <t>チョクセツ</t>
    </rPh>
    <rPh sb="16" eb="18">
      <t>ニュウリョク</t>
    </rPh>
    <phoneticPr fontId="7"/>
  </si>
  <si>
    <r>
      <rPr>
        <sz val="10"/>
        <color theme="1"/>
        <rFont val="BIZ UDゴシック"/>
        <family val="3"/>
        <charset val="128"/>
      </rPr>
      <t>・特約又は代理している会社名</t>
    </r>
    <r>
      <rPr>
        <sz val="11"/>
        <color theme="1"/>
        <rFont val="BIZ UDゴシック"/>
        <family val="3"/>
        <charset val="128"/>
      </rPr>
      <t xml:space="preserve">
・</t>
    </r>
    <r>
      <rPr>
        <sz val="10"/>
        <color theme="1"/>
        <rFont val="BIZ UDゴシック"/>
        <family val="3"/>
        <charset val="128"/>
      </rPr>
      <t>許可・資格等</t>
    </r>
    <rPh sb="1" eb="3">
      <t>トクヤク</t>
    </rPh>
    <rPh sb="3" eb="4">
      <t>マタ</t>
    </rPh>
    <rPh sb="5" eb="7">
      <t>ダイリ</t>
    </rPh>
    <rPh sb="11" eb="13">
      <t>カイシャ</t>
    </rPh>
    <rPh sb="13" eb="14">
      <t>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</si>
</sst>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00"/>
    <numFmt numFmtId="177" formatCode="[$-411]ggge&quot;年&quot;m&quot;月&quot;d&quot;日&quot;;@"/>
    <numFmt numFmtId="178" formatCode="[$-411]ge\.m\.d;@"/>
  </numFmts>
  <fonts count="49">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b/>
      <sz val="11"/>
      <color indexed="81"/>
      <name val="MS P ゴシック"/>
      <family val="3"/>
      <charset val="128"/>
    </font>
    <font>
      <sz val="11"/>
      <color theme="1"/>
      <name val="BIZ UDゴシック"/>
      <family val="3"/>
      <charset val="128"/>
    </font>
    <font>
      <sz val="9"/>
      <name val="BIZ UDゴシック"/>
      <family val="3"/>
      <charset val="128"/>
    </font>
    <font>
      <sz val="12"/>
      <color theme="1"/>
      <name val="BIZ UDゴシック"/>
      <family val="3"/>
      <charset val="128"/>
    </font>
    <font>
      <b/>
      <sz val="8"/>
      <name val="BIZ UDゴシック"/>
      <family val="3"/>
      <charset val="128"/>
    </font>
    <font>
      <sz val="8.5"/>
      <color theme="1"/>
      <name val="BIZ UDゴシック"/>
      <family val="3"/>
      <charset val="128"/>
    </font>
    <font>
      <sz val="11"/>
      <color rgb="FFFF0000"/>
      <name val="BIZ UDゴシック"/>
      <family val="3"/>
      <charset val="128"/>
    </font>
    <font>
      <u/>
      <sz val="11"/>
      <color theme="10"/>
      <name val="BIZ UDゴシック"/>
      <family val="3"/>
      <charset val="128"/>
    </font>
    <font>
      <sz val="10"/>
      <color rgb="FFFF0000"/>
      <name val="BIZ UDゴシック"/>
      <family val="3"/>
      <charset val="128"/>
    </font>
    <font>
      <sz val="16"/>
      <color theme="1"/>
      <name val="BIZ UDゴシック"/>
      <family val="3"/>
      <charset val="128"/>
    </font>
    <font>
      <sz val="10"/>
      <color theme="1"/>
      <name val="BIZ UDゴシック"/>
      <family val="3"/>
      <charset val="128"/>
    </font>
    <font>
      <sz val="18"/>
      <color theme="1"/>
      <name val="BIZ UDゴシック"/>
      <family val="3"/>
      <charset val="128"/>
    </font>
    <font>
      <sz val="8"/>
      <color theme="1"/>
      <name val="BIZ UDゴシック"/>
      <family val="3"/>
      <charset val="128"/>
    </font>
    <font>
      <b/>
      <sz val="16"/>
      <color theme="1"/>
      <name val="BIZ UDゴシック"/>
      <family val="3"/>
      <charset val="128"/>
    </font>
    <font>
      <sz val="14"/>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1"/>
      <name val="BIZ UDゴシック"/>
      <family val="3"/>
      <charset val="128"/>
    </font>
    <font>
      <sz val="14"/>
      <color indexed="10"/>
      <name val="BIZ UDゴシック"/>
      <family val="3"/>
      <charset val="128"/>
    </font>
    <font>
      <b/>
      <sz val="9"/>
      <name val="BIZ UDゴシック"/>
      <family val="3"/>
      <charset val="128"/>
    </font>
    <font>
      <sz val="8"/>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11"/>
      <color indexed="10"/>
      <name val="BIZ UDゴシック"/>
      <family val="3"/>
      <charset val="128"/>
    </font>
    <font>
      <b/>
      <sz val="12"/>
      <name val="BIZ UDゴシック"/>
      <family val="3"/>
      <charset val="128"/>
    </font>
    <font>
      <b/>
      <sz val="20"/>
      <color indexed="10"/>
      <name val="BIZ UDゴシック"/>
      <family val="3"/>
      <charset val="128"/>
    </font>
    <font>
      <b/>
      <sz val="11"/>
      <color rgb="FFFF0000"/>
      <name val="BIZ UDゴシック"/>
      <family val="3"/>
      <charset val="128"/>
    </font>
    <font>
      <sz val="10"/>
      <name val="BIZ UDゴシック"/>
      <family val="3"/>
      <charset val="128"/>
    </font>
    <font>
      <sz val="14"/>
      <name val="BIZ UDゴシック"/>
      <family val="3"/>
      <charset val="128"/>
    </font>
    <font>
      <sz val="11"/>
      <color theme="0" tint="-0.499984740745262"/>
      <name val="BIZ UDゴシック"/>
      <family val="3"/>
      <charset val="128"/>
    </font>
    <font>
      <sz val="9"/>
      <color theme="1"/>
      <name val="BIZ UDゴシック"/>
      <family val="3"/>
      <charset val="128"/>
    </font>
    <font>
      <b/>
      <sz val="10.5"/>
      <name val="BIZ UDゴシック"/>
      <family val="3"/>
      <charset val="128"/>
    </font>
    <font>
      <sz val="10.5"/>
      <color theme="1"/>
      <name val="BIZ UDゴシック"/>
      <family val="3"/>
      <charset val="128"/>
    </font>
  </fonts>
  <fills count="6">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BDFFFF"/>
        <bgColor indexed="64"/>
      </patternFill>
    </fill>
    <fill>
      <patternFill patternType="solid">
        <fgColor rgb="FFFFFFCC"/>
        <bgColor indexed="64"/>
      </patternFill>
    </fill>
  </fills>
  <borders count="122">
    <border>
      <left/>
      <right/>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910">
    <xf numFmtId="0" fontId="0" fillId="0" borderId="0" xfId="0">
      <alignment vertical="center"/>
    </xf>
    <xf numFmtId="0" fontId="9" fillId="0" borderId="0" xfId="0" applyFont="1">
      <alignment vertical="center"/>
    </xf>
    <xf numFmtId="0" fontId="9" fillId="0" borderId="0" xfId="0" applyFont="1" applyAlignment="1">
      <alignment vertical="center"/>
    </xf>
    <xf numFmtId="0" fontId="9" fillId="0" borderId="0" xfId="0" applyFont="1" applyBorder="1" applyAlignment="1">
      <alignment vertical="center"/>
    </xf>
    <xf numFmtId="49" fontId="10" fillId="0" borderId="0" xfId="2" applyNumberFormat="1" applyFont="1" applyAlignment="1">
      <alignment vertical="center"/>
    </xf>
    <xf numFmtId="0" fontId="9" fillId="0" borderId="0" xfId="0" applyFont="1" applyAlignment="1">
      <alignment horizontal="center" vertical="center"/>
    </xf>
    <xf numFmtId="0" fontId="9" fillId="0" borderId="31" xfId="0" applyFont="1" applyBorder="1">
      <alignment vertical="center"/>
    </xf>
    <xf numFmtId="0" fontId="9" fillId="0" borderId="0" xfId="0" applyFont="1" applyAlignment="1">
      <alignment horizontal="left" vertical="center"/>
    </xf>
    <xf numFmtId="0" fontId="9" fillId="0" borderId="0" xfId="0" applyFont="1" applyAlignment="1">
      <alignment vertical="center" shrinkToFit="1"/>
    </xf>
    <xf numFmtId="0" fontId="9" fillId="0" borderId="67"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indent="1"/>
    </xf>
    <xf numFmtId="0" fontId="9" fillId="0" borderId="31" xfId="0" applyFont="1" applyBorder="1" applyAlignment="1">
      <alignment vertical="center"/>
    </xf>
    <xf numFmtId="0" fontId="9" fillId="0" borderId="33" xfId="0" applyFont="1" applyBorder="1">
      <alignment vertical="center"/>
    </xf>
    <xf numFmtId="0" fontId="9" fillId="0" borderId="11" xfId="0" applyFont="1" applyBorder="1">
      <alignment vertical="center"/>
    </xf>
    <xf numFmtId="0" fontId="9" fillId="0" borderId="11" xfId="0" applyFont="1" applyBorder="1" applyAlignment="1">
      <alignment vertical="center"/>
    </xf>
    <xf numFmtId="0" fontId="19" fillId="0" borderId="0" xfId="0" applyFont="1" applyAlignment="1">
      <alignment horizontal="center" vertical="center"/>
    </xf>
    <xf numFmtId="0" fontId="9" fillId="0" borderId="0" xfId="0" applyFont="1" applyBorder="1" applyAlignment="1">
      <alignment horizontal="left" vertical="center"/>
    </xf>
    <xf numFmtId="0" fontId="9" fillId="0" borderId="13" xfId="0" applyFont="1" applyBorder="1" applyAlignment="1">
      <alignment vertical="center"/>
    </xf>
    <xf numFmtId="0" fontId="9" fillId="0" borderId="13" xfId="0" applyFont="1" applyBorder="1" applyAlignment="1">
      <alignment horizontal="center" vertical="center"/>
    </xf>
    <xf numFmtId="0" fontId="9" fillId="0" borderId="13" xfId="0" applyFont="1" applyBorder="1" applyAlignment="1">
      <alignment horizontal="left" vertical="center"/>
    </xf>
    <xf numFmtId="0" fontId="21" fillId="0" borderId="0" xfId="0" applyFont="1">
      <alignment vertical="center"/>
    </xf>
    <xf numFmtId="0" fontId="11" fillId="0" borderId="0" xfId="0" applyFont="1">
      <alignment vertical="center"/>
    </xf>
    <xf numFmtId="0" fontId="18" fillId="0" borderId="0" xfId="0" applyFont="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0" xfId="0" applyFont="1" applyAlignment="1">
      <alignment vertical="center"/>
    </xf>
    <xf numFmtId="0" fontId="11" fillId="0" borderId="0" xfId="0" applyFont="1" applyAlignment="1">
      <alignment vertical="center" shrinkToFit="1"/>
    </xf>
    <xf numFmtId="0" fontId="22" fillId="0" borderId="0" xfId="0"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11" fillId="0" borderId="0" xfId="0" applyFont="1" applyBorder="1" applyAlignment="1"/>
    <xf numFmtId="0" fontId="11" fillId="0" borderId="0" xfId="0" applyFont="1" applyBorder="1" applyAlignment="1">
      <alignment vertical="center" wrapText="1"/>
    </xf>
    <xf numFmtId="0" fontId="10" fillId="0" borderId="0" xfId="2" applyNumberFormat="1" applyFont="1" applyAlignment="1">
      <alignment vertical="center"/>
    </xf>
    <xf numFmtId="49" fontId="10" fillId="0" borderId="0" xfId="2" applyNumberFormat="1" applyFont="1" applyBorder="1" applyAlignment="1">
      <alignment vertical="center"/>
    </xf>
    <xf numFmtId="49" fontId="10" fillId="0" borderId="0" xfId="2" applyNumberFormat="1" applyFont="1" applyAlignment="1">
      <alignment horizontal="center" vertical="center"/>
    </xf>
    <xf numFmtId="49" fontId="25" fillId="0" borderId="0" xfId="2" applyNumberFormat="1" applyFont="1" applyAlignment="1">
      <alignment horizontal="center" vertical="center"/>
    </xf>
    <xf numFmtId="49" fontId="29" fillId="0" borderId="3" xfId="2" applyNumberFormat="1" applyFont="1" applyBorder="1" applyAlignment="1">
      <alignment vertical="center"/>
    </xf>
    <xf numFmtId="49" fontId="29" fillId="0" borderId="0" xfId="2" applyNumberFormat="1" applyFont="1" applyBorder="1" applyAlignment="1">
      <alignment vertical="center"/>
    </xf>
    <xf numFmtId="49" fontId="10" fillId="0" borderId="0" xfId="2" applyNumberFormat="1" applyFont="1" applyFill="1" applyBorder="1" applyAlignment="1">
      <alignment horizontal="center" vertical="center"/>
    </xf>
    <xf numFmtId="49" fontId="31" fillId="0" borderId="0" xfId="2" applyNumberFormat="1" applyFont="1" applyBorder="1" applyAlignment="1">
      <alignment horizontal="center" vertical="center"/>
    </xf>
    <xf numFmtId="49" fontId="10" fillId="0" borderId="0" xfId="2" applyNumberFormat="1" applyFont="1" applyFill="1" applyAlignment="1">
      <alignment vertical="center"/>
    </xf>
    <xf numFmtId="49" fontId="10" fillId="0" borderId="0" xfId="2" applyNumberFormat="1" applyFont="1" applyBorder="1" applyAlignment="1">
      <alignment horizontal="center" vertical="center"/>
    </xf>
    <xf numFmtId="49" fontId="12" fillId="0" borderId="0" xfId="2" applyNumberFormat="1" applyFont="1" applyFill="1" applyBorder="1" applyAlignment="1">
      <alignment horizontal="center" vertical="center" wrapText="1"/>
    </xf>
    <xf numFmtId="0" fontId="35" fillId="0" borderId="0" xfId="2" applyFont="1" applyFill="1" applyAlignment="1">
      <alignment vertical="center"/>
    </xf>
    <xf numFmtId="49" fontId="27" fillId="0" borderId="0" xfId="2" applyNumberFormat="1" applyFont="1" applyFill="1" applyBorder="1" applyAlignment="1">
      <alignment horizontal="center" vertical="center"/>
    </xf>
    <xf numFmtId="0" fontId="10" fillId="0" borderId="0" xfId="2" applyNumberFormat="1" applyFont="1" applyAlignment="1">
      <alignment horizontal="center" vertical="center"/>
    </xf>
    <xf numFmtId="0" fontId="37" fillId="0" borderId="0" xfId="2" applyNumberFormat="1" applyFont="1" applyAlignment="1">
      <alignment vertical="center"/>
    </xf>
    <xf numFmtId="0" fontId="38" fillId="0" borderId="0" xfId="2" applyNumberFormat="1" applyFont="1" applyAlignment="1">
      <alignment vertical="center"/>
    </xf>
    <xf numFmtId="0" fontId="27" fillId="0" borderId="0" xfId="2" applyNumberFormat="1" applyFont="1" applyFill="1" applyBorder="1" applyAlignment="1">
      <alignment horizontal="center" vertical="center"/>
    </xf>
    <xf numFmtId="0" fontId="10" fillId="0" borderId="0" xfId="2" applyNumberFormat="1" applyFont="1" applyBorder="1" applyAlignment="1">
      <alignment horizontal="center" vertical="center"/>
    </xf>
    <xf numFmtId="0" fontId="10" fillId="0" borderId="0" xfId="2" applyNumberFormat="1" applyFont="1" applyBorder="1" applyAlignment="1">
      <alignment vertical="center"/>
    </xf>
    <xf numFmtId="0" fontId="31" fillId="0" borderId="0" xfId="2" applyNumberFormat="1" applyFont="1" applyBorder="1" applyAlignment="1">
      <alignment horizontal="center" vertical="center"/>
    </xf>
    <xf numFmtId="0" fontId="31" fillId="0" borderId="0" xfId="2" applyNumberFormat="1" applyFont="1" applyFill="1" applyBorder="1" applyAlignment="1">
      <alignment horizontal="center" vertical="center"/>
    </xf>
    <xf numFmtId="0" fontId="32" fillId="0" borderId="0" xfId="2" applyFont="1" applyBorder="1" applyAlignment="1">
      <alignment vertical="center" wrapText="1"/>
    </xf>
    <xf numFmtId="49" fontId="27" fillId="0" borderId="0" xfId="2" applyNumberFormat="1" applyFont="1" applyFill="1" applyBorder="1" applyAlignment="1">
      <alignment horizontal="center" vertical="center" wrapText="1"/>
    </xf>
    <xf numFmtId="49" fontId="10" fillId="0" borderId="13" xfId="2" applyNumberFormat="1" applyFont="1" applyFill="1" applyBorder="1" applyAlignment="1">
      <alignment vertical="center"/>
    </xf>
    <xf numFmtId="49" fontId="27" fillId="0" borderId="0" xfId="2" applyNumberFormat="1" applyFont="1" applyBorder="1" applyAlignment="1">
      <alignment vertical="center"/>
    </xf>
    <xf numFmtId="49" fontId="31" fillId="0" borderId="0" xfId="2" applyNumberFormat="1" applyFont="1" applyBorder="1" applyAlignment="1">
      <alignment vertical="center"/>
    </xf>
    <xf numFmtId="49" fontId="27" fillId="0" borderId="0" xfId="2" applyNumberFormat="1" applyFont="1" applyBorder="1" applyAlignment="1">
      <alignment horizontal="center" vertical="center"/>
    </xf>
    <xf numFmtId="49" fontId="25" fillId="0" borderId="0" xfId="2" applyNumberFormat="1" applyFont="1" applyAlignment="1">
      <alignment vertical="center"/>
    </xf>
    <xf numFmtId="0" fontId="32" fillId="0" borderId="0" xfId="2" applyFont="1" applyBorder="1" applyAlignment="1">
      <alignment vertical="center"/>
    </xf>
    <xf numFmtId="49" fontId="10" fillId="0" borderId="0" xfId="2" applyNumberFormat="1" applyFont="1" applyFill="1" applyBorder="1" applyAlignment="1">
      <alignment vertical="center"/>
    </xf>
    <xf numFmtId="49" fontId="10" fillId="0" borderId="0" xfId="2" applyNumberFormat="1" applyFont="1" applyFill="1" applyBorder="1" applyAlignment="1">
      <alignment horizontal="center"/>
    </xf>
    <xf numFmtId="49" fontId="32" fillId="0" borderId="0" xfId="2" applyNumberFormat="1" applyFont="1" applyFill="1" applyBorder="1" applyAlignment="1">
      <alignment horizontal="left" vertical="center"/>
    </xf>
    <xf numFmtId="49" fontId="43" fillId="0" borderId="0" xfId="2" applyNumberFormat="1" applyFont="1" applyAlignment="1">
      <alignment vertical="center"/>
    </xf>
    <xf numFmtId="49" fontId="44" fillId="0" borderId="0" xfId="2" applyNumberFormat="1" applyFont="1" applyFill="1" applyBorder="1" applyAlignment="1">
      <alignment horizontal="left" vertical="center"/>
    </xf>
    <xf numFmtId="0" fontId="9" fillId="0" borderId="0" xfId="0" applyFont="1" applyProtection="1">
      <alignment vertical="center"/>
    </xf>
    <xf numFmtId="0" fontId="9" fillId="0" borderId="0" xfId="0" applyFont="1" applyAlignment="1" applyProtection="1">
      <alignment vertical="center"/>
    </xf>
    <xf numFmtId="0" fontId="9" fillId="0" borderId="14" xfId="0" applyFont="1" applyBorder="1" applyProtection="1">
      <alignment vertical="center"/>
    </xf>
    <xf numFmtId="0" fontId="9" fillId="0" borderId="1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4" xfId="0" applyFont="1" applyBorder="1" applyAlignment="1" applyProtection="1">
      <alignment horizontal="center" vertical="center" shrinkToFit="1"/>
    </xf>
    <xf numFmtId="0" fontId="9" fillId="0" borderId="31" xfId="0" applyFont="1" applyFill="1" applyBorder="1" applyAlignment="1" applyProtection="1">
      <alignment horizontal="center"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57" fontId="9" fillId="0" borderId="0" xfId="0" applyNumberFormat="1" applyFont="1" applyProtection="1">
      <alignment vertical="center"/>
    </xf>
    <xf numFmtId="0" fontId="9" fillId="0" borderId="14" xfId="0" applyFont="1" applyBorder="1" applyAlignment="1" applyProtection="1">
      <alignment vertical="center" shrinkToFit="1"/>
    </xf>
    <xf numFmtId="0" fontId="9" fillId="0" borderId="31" xfId="0" applyFont="1" applyBorder="1" applyAlignment="1" applyProtection="1">
      <alignment horizontal="center" vertical="center"/>
    </xf>
    <xf numFmtId="49" fontId="10" fillId="0" borderId="0" xfId="2" applyNumberFormat="1" applyFont="1" applyAlignment="1" applyProtection="1">
      <alignment vertical="center"/>
    </xf>
    <xf numFmtId="0" fontId="9" fillId="0" borderId="13" xfId="0" applyFont="1" applyBorder="1" applyProtection="1">
      <alignment vertical="center"/>
    </xf>
    <xf numFmtId="0" fontId="9" fillId="0" borderId="40" xfId="0" applyFont="1" applyBorder="1" applyAlignment="1" applyProtection="1">
      <alignment horizontal="center" vertical="center"/>
    </xf>
    <xf numFmtId="0" fontId="9" fillId="0" borderId="97" xfId="0" applyFont="1" applyBorder="1" applyProtection="1">
      <alignment vertical="center"/>
    </xf>
    <xf numFmtId="0" fontId="9" fillId="0" borderId="19" xfId="0" applyFont="1" applyBorder="1" applyAlignment="1" applyProtection="1">
      <alignment horizontal="center" vertical="center"/>
    </xf>
    <xf numFmtId="0" fontId="9" fillId="0" borderId="21" xfId="0" applyFont="1" applyBorder="1" applyProtection="1">
      <alignment vertical="center"/>
    </xf>
    <xf numFmtId="0" fontId="9" fillId="0" borderId="22" xfId="0" applyFont="1" applyBorder="1" applyAlignment="1" applyProtection="1">
      <alignment horizontal="center" vertical="center"/>
    </xf>
    <xf numFmtId="0" fontId="9" fillId="0" borderId="22" xfId="0" applyFont="1" applyBorder="1" applyProtection="1">
      <alignment vertical="center"/>
    </xf>
    <xf numFmtId="0" fontId="9" fillId="0" borderId="24" xfId="0" applyFont="1" applyBorder="1" applyProtection="1">
      <alignment vertical="center"/>
    </xf>
    <xf numFmtId="0" fontId="9" fillId="0" borderId="115" xfId="0" applyFont="1" applyBorder="1" applyAlignment="1" applyProtection="1">
      <alignment vertical="center"/>
    </xf>
    <xf numFmtId="0" fontId="9" fillId="0" borderId="115" xfId="0" applyFont="1" applyBorder="1" applyProtection="1">
      <alignment vertical="center"/>
    </xf>
    <xf numFmtId="0" fontId="9" fillId="0" borderId="0" xfId="0" applyFont="1" applyBorder="1" applyAlignment="1" applyProtection="1">
      <alignment vertical="center" shrinkToFit="1"/>
    </xf>
    <xf numFmtId="0" fontId="9" fillId="0" borderId="14" xfId="0" applyFont="1" applyFill="1" applyBorder="1" applyAlignment="1" applyProtection="1">
      <alignment horizontal="center" vertical="center"/>
    </xf>
    <xf numFmtId="0" fontId="9" fillId="0" borderId="0" xfId="0" applyFont="1" applyAlignment="1" applyProtection="1">
      <alignment horizontal="center" vertical="center"/>
    </xf>
    <xf numFmtId="0" fontId="9" fillId="0" borderId="31" xfId="0" applyFont="1" applyBorder="1" applyProtection="1">
      <alignment vertical="center"/>
    </xf>
    <xf numFmtId="0" fontId="9" fillId="0" borderId="65"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Alignment="1" applyProtection="1">
      <alignment horizontal="left" vertical="center"/>
    </xf>
    <xf numFmtId="49" fontId="10" fillId="0" borderId="0" xfId="2" applyNumberFormat="1" applyFont="1" applyBorder="1" applyAlignment="1" applyProtection="1">
      <alignment vertical="center"/>
    </xf>
    <xf numFmtId="0" fontId="9" fillId="0" borderId="0" xfId="0" applyFont="1" applyFill="1" applyBorder="1" applyAlignment="1" applyProtection="1">
      <alignment vertical="center"/>
    </xf>
    <xf numFmtId="49" fontId="12" fillId="0" borderId="0" xfId="2" applyNumberFormat="1" applyFont="1" applyFill="1" applyBorder="1" applyAlignment="1" applyProtection="1">
      <alignment horizontal="center" vertical="center" wrapText="1"/>
    </xf>
    <xf numFmtId="49" fontId="10" fillId="0" borderId="0" xfId="2" applyNumberFormat="1" applyFont="1" applyFill="1" applyBorder="1" applyAlignment="1" applyProtection="1">
      <alignment horizontal="center" vertical="center"/>
    </xf>
    <xf numFmtId="0" fontId="9" fillId="0" borderId="13" xfId="0" applyFont="1" applyBorder="1" applyAlignment="1" applyProtection="1">
      <alignment horizontal="center" vertical="center" shrinkToFit="1"/>
    </xf>
    <xf numFmtId="0" fontId="14" fillId="0" borderId="0" xfId="0" applyFont="1" applyAlignment="1" applyProtection="1">
      <alignment vertical="center"/>
    </xf>
    <xf numFmtId="0" fontId="9" fillId="0" borderId="13" xfId="0" applyFont="1" applyBorder="1" applyAlignment="1" applyProtection="1">
      <alignment horizontal="center" vertical="center"/>
    </xf>
    <xf numFmtId="0" fontId="9" fillId="0" borderId="3" xfId="0" applyFont="1" applyFill="1" applyBorder="1" applyAlignment="1" applyProtection="1">
      <alignment vertical="center"/>
    </xf>
    <xf numFmtId="0" fontId="14" fillId="0" borderId="103" xfId="0" applyFont="1" applyBorder="1" applyAlignment="1" applyProtection="1">
      <alignment vertical="top"/>
    </xf>
    <xf numFmtId="0" fontId="9" fillId="0" borderId="11" xfId="0" applyFont="1" applyBorder="1" applyAlignment="1" applyProtection="1">
      <alignment vertical="center"/>
    </xf>
    <xf numFmtId="0" fontId="9" fillId="0" borderId="33" xfId="0" applyFont="1" applyBorder="1" applyAlignment="1" applyProtection="1">
      <alignment vertical="center"/>
    </xf>
    <xf numFmtId="0" fontId="9" fillId="0" borderId="8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56" xfId="0" applyFont="1" applyFill="1" applyBorder="1" applyAlignment="1" applyProtection="1">
      <alignment horizontal="center" vertical="center"/>
    </xf>
    <xf numFmtId="0" fontId="20" fillId="0" borderId="0" xfId="0" applyFont="1" applyAlignment="1">
      <alignment vertical="center" wrapText="1"/>
    </xf>
    <xf numFmtId="0" fontId="9" fillId="0" borderId="0" xfId="0" applyFont="1" applyAlignment="1">
      <alignment horizontal="left" vertical="top"/>
    </xf>
    <xf numFmtId="0" fontId="32"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horizontal="center" vertical="top"/>
    </xf>
    <xf numFmtId="0" fontId="32" fillId="0" borderId="0" xfId="0" applyFont="1">
      <alignment vertical="center"/>
    </xf>
    <xf numFmtId="0" fontId="9" fillId="0" borderId="0" xfId="0" applyFont="1" applyAlignment="1">
      <alignment horizontal="left" vertical="center"/>
    </xf>
    <xf numFmtId="0" fontId="9" fillId="0" borderId="0" xfId="0" applyFont="1" applyAlignment="1">
      <alignment horizontal="distributed" vertical="center"/>
    </xf>
    <xf numFmtId="0" fontId="9" fillId="0" borderId="0" xfId="0" applyFont="1" applyAlignment="1">
      <alignment vertical="center"/>
    </xf>
    <xf numFmtId="49" fontId="9" fillId="0" borderId="0" xfId="0" applyNumberFormat="1" applyFont="1" applyAlignment="1">
      <alignment vertical="center"/>
    </xf>
    <xf numFmtId="58" fontId="11" fillId="0" borderId="0" xfId="0" applyNumberFormat="1" applyFont="1" applyAlignment="1">
      <alignment vertical="center" wrapText="1"/>
    </xf>
    <xf numFmtId="0" fontId="9" fillId="0" borderId="0" xfId="0" applyFont="1" applyAlignment="1">
      <alignment horizontal="center" vertical="center" shrinkToFit="1"/>
    </xf>
    <xf numFmtId="0" fontId="9" fillId="0" borderId="0" xfId="0" applyFont="1" applyAlignment="1">
      <alignment horizontal="left" vertical="center" indent="2"/>
    </xf>
    <xf numFmtId="49" fontId="9" fillId="0" borderId="0" xfId="0" applyNumberFormat="1" applyFont="1" applyAlignment="1">
      <alignment vertical="center" wrapText="1"/>
    </xf>
    <xf numFmtId="49" fontId="9" fillId="0" borderId="0" xfId="0" applyNumberFormat="1"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top"/>
    </xf>
    <xf numFmtId="0" fontId="32" fillId="0" borderId="0" xfId="0" applyFont="1" applyAlignment="1">
      <alignment horizontal="left" vertical="top" wrapText="1"/>
    </xf>
    <xf numFmtId="0" fontId="9" fillId="0" borderId="0" xfId="0" applyFont="1" applyAlignment="1">
      <alignment horizontal="left" vertical="center"/>
    </xf>
    <xf numFmtId="0" fontId="9" fillId="0" borderId="0" xfId="0" applyFont="1" applyAlignment="1" applyProtection="1">
      <alignment horizontal="center" vertical="center"/>
    </xf>
    <xf numFmtId="0" fontId="14" fillId="0" borderId="102" xfId="0" applyFont="1" applyBorder="1" applyAlignment="1" applyProtection="1">
      <alignment horizontal="center" vertical="center" wrapText="1"/>
    </xf>
    <xf numFmtId="0" fontId="14" fillId="0" borderId="103" xfId="0" applyFont="1" applyBorder="1" applyAlignment="1" applyProtection="1">
      <alignment horizontal="center" vertical="center" wrapText="1"/>
    </xf>
    <xf numFmtId="0" fontId="14" fillId="0" borderId="104" xfId="0" applyFont="1" applyBorder="1" applyAlignment="1" applyProtection="1">
      <alignment horizontal="center" vertical="center" wrapText="1"/>
    </xf>
    <xf numFmtId="0" fontId="14" fillId="0" borderId="105"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06"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14" fillId="0" borderId="108" xfId="0" applyFont="1" applyBorder="1" applyAlignment="1" applyProtection="1">
      <alignment horizontal="center" vertical="center" wrapText="1"/>
    </xf>
    <xf numFmtId="0" fontId="14" fillId="0" borderId="109" xfId="0" applyFont="1" applyBorder="1" applyAlignment="1" applyProtection="1">
      <alignment horizontal="center" vertical="center" wrapText="1"/>
    </xf>
    <xf numFmtId="0" fontId="14" fillId="0" borderId="102" xfId="0" applyFont="1" applyBorder="1" applyAlignment="1" applyProtection="1">
      <alignment horizontal="left" vertical="top" wrapText="1"/>
    </xf>
    <xf numFmtId="0" fontId="14" fillId="0" borderId="103" xfId="0" applyFont="1" applyBorder="1" applyAlignment="1" applyProtection="1">
      <alignment horizontal="left" vertical="top" wrapText="1"/>
    </xf>
    <xf numFmtId="0" fontId="14" fillId="0" borderId="104" xfId="0" applyFont="1" applyBorder="1" applyAlignment="1" applyProtection="1">
      <alignment horizontal="left" vertical="top" wrapText="1"/>
    </xf>
    <xf numFmtId="0" fontId="14" fillId="0" borderId="105"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106" xfId="0" applyFont="1" applyBorder="1" applyAlignment="1" applyProtection="1">
      <alignment horizontal="left" vertical="top" wrapText="1"/>
    </xf>
    <xf numFmtId="0" fontId="14" fillId="0" borderId="102" xfId="0" applyFont="1" applyBorder="1" applyAlignment="1" applyProtection="1">
      <alignment horizontal="left" vertical="center" wrapText="1"/>
    </xf>
    <xf numFmtId="0" fontId="14" fillId="0" borderId="103" xfId="0" applyFont="1" applyBorder="1" applyAlignment="1" applyProtection="1">
      <alignment horizontal="left" vertical="center" wrapText="1"/>
    </xf>
    <xf numFmtId="0" fontId="14" fillId="0" borderId="104" xfId="0" applyFont="1" applyBorder="1" applyAlignment="1" applyProtection="1">
      <alignment horizontal="left" vertical="center" wrapText="1"/>
    </xf>
    <xf numFmtId="0" fontId="14" fillId="0" borderId="105"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06" xfId="0" applyFont="1" applyBorder="1" applyAlignment="1" applyProtection="1">
      <alignment horizontal="left" vertical="center" wrapText="1"/>
    </xf>
    <xf numFmtId="0" fontId="14" fillId="0" borderId="107" xfId="0" applyFont="1" applyBorder="1" applyAlignment="1" applyProtection="1">
      <alignment horizontal="left" vertical="center" wrapText="1"/>
    </xf>
    <xf numFmtId="0" fontId="14" fillId="0" borderId="108" xfId="0" applyFont="1" applyBorder="1" applyAlignment="1" applyProtection="1">
      <alignment horizontal="left" vertical="center" wrapText="1"/>
    </xf>
    <xf numFmtId="0" fontId="14" fillId="0" borderId="109" xfId="0" applyFont="1" applyBorder="1" applyAlignment="1" applyProtection="1">
      <alignment horizontal="left" vertical="center" wrapText="1"/>
    </xf>
    <xf numFmtId="0" fontId="9" fillId="0" borderId="0" xfId="0" applyFont="1" applyAlignment="1" applyProtection="1">
      <alignment horizontal="center" vertical="center" shrinkToFit="1"/>
    </xf>
    <xf numFmtId="0" fontId="9" fillId="0" borderId="99" xfId="0" applyFont="1" applyBorder="1" applyAlignment="1" applyProtection="1">
      <alignment horizontal="distributed" vertical="center" indent="1"/>
    </xf>
    <xf numFmtId="0" fontId="9" fillId="0" borderId="100" xfId="0" applyFont="1" applyBorder="1" applyAlignment="1" applyProtection="1">
      <alignment horizontal="distributed" vertical="center" indent="1"/>
    </xf>
    <xf numFmtId="0" fontId="9" fillId="0" borderId="80" xfId="0" applyFont="1" applyBorder="1" applyAlignment="1" applyProtection="1">
      <alignment horizontal="distributed" vertical="center" indent="1"/>
    </xf>
    <xf numFmtId="0" fontId="9" fillId="0" borderId="22" xfId="0" applyFont="1" applyBorder="1" applyAlignment="1" applyProtection="1">
      <alignment horizontal="distributed" vertical="center" indent="1"/>
    </xf>
    <xf numFmtId="0" fontId="9" fillId="0" borderId="17"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7" xfId="0" applyFont="1" applyBorder="1" applyAlignment="1" applyProtection="1">
      <alignment horizontal="distributed" vertical="center" indent="1"/>
    </xf>
    <xf numFmtId="0" fontId="9" fillId="0" borderId="14" xfId="0" applyFont="1" applyBorder="1" applyAlignment="1" applyProtection="1">
      <alignment horizontal="distributed" vertical="center" indent="1"/>
    </xf>
    <xf numFmtId="0" fontId="9" fillId="0" borderId="43" xfId="0" applyFont="1" applyBorder="1" applyAlignment="1" applyProtection="1">
      <alignment horizontal="distributed" vertical="center" indent="1"/>
    </xf>
    <xf numFmtId="0" fontId="9" fillId="0" borderId="12" xfId="0" applyFont="1" applyBorder="1" applyAlignment="1" applyProtection="1">
      <alignment horizontal="distributed" vertical="center" indent="1"/>
    </xf>
    <xf numFmtId="0" fontId="9" fillId="0" borderId="44" xfId="0" applyFont="1" applyBorder="1" applyAlignment="1" applyProtection="1">
      <alignment horizontal="distributed" vertical="center" indent="1"/>
    </xf>
    <xf numFmtId="58" fontId="9" fillId="3" borderId="43" xfId="0" applyNumberFormat="1" applyFont="1" applyFill="1" applyBorder="1" applyAlignment="1" applyProtection="1">
      <alignment horizontal="center" vertical="center"/>
      <protection locked="0"/>
    </xf>
    <xf numFmtId="58" fontId="9" fillId="3" borderId="12" xfId="0" applyNumberFormat="1" applyFont="1" applyFill="1" applyBorder="1" applyAlignment="1" applyProtection="1">
      <alignment horizontal="center" vertical="center"/>
      <protection locked="0"/>
    </xf>
    <xf numFmtId="58" fontId="9" fillId="3" borderId="44" xfId="0" applyNumberFormat="1" applyFont="1" applyFill="1" applyBorder="1" applyAlignment="1" applyProtection="1">
      <alignment horizontal="center" vertical="center"/>
      <protection locked="0"/>
    </xf>
    <xf numFmtId="0" fontId="13" fillId="0" borderId="45" xfId="0" applyFont="1" applyBorder="1" applyAlignment="1" applyProtection="1">
      <alignment horizontal="distributed" vertical="center" wrapText="1" indent="1"/>
    </xf>
    <xf numFmtId="0" fontId="13" fillId="0" borderId="59" xfId="0" applyFont="1" applyBorder="1" applyAlignment="1" applyProtection="1">
      <alignment horizontal="distributed" vertical="center" indent="1"/>
    </xf>
    <xf numFmtId="0" fontId="13" fillId="0" borderId="63" xfId="0" applyFont="1" applyBorder="1" applyAlignment="1" applyProtection="1">
      <alignment horizontal="distributed" vertical="center" indent="1"/>
    </xf>
    <xf numFmtId="0" fontId="13" fillId="0" borderId="3" xfId="0" applyFont="1" applyBorder="1" applyAlignment="1" applyProtection="1">
      <alignment horizontal="distributed" vertical="center" indent="1"/>
    </xf>
    <xf numFmtId="0" fontId="13" fillId="0" borderId="0" xfId="0" applyFont="1" applyBorder="1" applyAlignment="1" applyProtection="1">
      <alignment horizontal="distributed" vertical="center" indent="1"/>
    </xf>
    <xf numFmtId="0" fontId="13" fillId="0" borderId="24" xfId="0" applyFont="1" applyBorder="1" applyAlignment="1" applyProtection="1">
      <alignment horizontal="distributed" vertical="center" indent="1"/>
    </xf>
    <xf numFmtId="0" fontId="13" fillId="0" borderId="25" xfId="0" applyFont="1" applyBorder="1" applyAlignment="1" applyProtection="1">
      <alignment horizontal="distributed" vertical="center" indent="1"/>
    </xf>
    <xf numFmtId="0" fontId="13" fillId="0" borderId="13" xfId="0" applyFont="1" applyBorder="1" applyAlignment="1" applyProtection="1">
      <alignment horizontal="distributed" vertical="center" indent="1"/>
    </xf>
    <xf numFmtId="0" fontId="13" fillId="0" borderId="26" xfId="0" applyFont="1" applyBorder="1" applyAlignment="1" applyProtection="1">
      <alignment horizontal="distributed" vertical="center" indent="1"/>
    </xf>
    <xf numFmtId="0" fontId="9" fillId="3" borderId="94" xfId="0" applyFont="1" applyFill="1" applyBorder="1" applyAlignment="1" applyProtection="1">
      <alignment horizontal="center" vertical="center"/>
      <protection locked="0"/>
    </xf>
    <xf numFmtId="0" fontId="9" fillId="3" borderId="59" xfId="0" applyFont="1" applyFill="1" applyBorder="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6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50"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0" borderId="14" xfId="0" applyFont="1" applyBorder="1" applyAlignment="1" applyProtection="1">
      <alignment horizontal="distributed" vertical="center" indent="1" shrinkToFit="1"/>
    </xf>
    <xf numFmtId="0" fontId="9" fillId="3" borderId="47" xfId="0" applyFont="1" applyFill="1" applyBorder="1" applyAlignment="1" applyProtection="1">
      <alignment horizontal="center" vertical="center"/>
    </xf>
    <xf numFmtId="0" fontId="9" fillId="3" borderId="49" xfId="0" applyFont="1" applyFill="1" applyBorder="1" applyAlignment="1" applyProtection="1">
      <alignment horizontal="center" vertical="center"/>
    </xf>
    <xf numFmtId="0" fontId="9" fillId="0" borderId="60" xfId="0" applyFont="1" applyBorder="1" applyAlignment="1" applyProtection="1">
      <alignment horizontal="left" vertical="center"/>
    </xf>
    <xf numFmtId="0" fontId="9" fillId="0" borderId="0" xfId="0" applyFont="1" applyAlignment="1" applyProtection="1">
      <alignment horizontal="left" vertical="center"/>
    </xf>
    <xf numFmtId="0" fontId="9" fillId="0" borderId="31"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33" xfId="0" applyFont="1" applyFill="1" applyBorder="1" applyAlignment="1" applyProtection="1">
      <alignment horizontal="center" vertical="center" shrinkToFit="1"/>
    </xf>
    <xf numFmtId="0" fontId="9" fillId="0" borderId="41" xfId="0" applyFont="1" applyFill="1" applyBorder="1" applyAlignment="1" applyProtection="1">
      <alignment horizontal="center" vertical="center" shrinkToFit="1"/>
    </xf>
    <xf numFmtId="0" fontId="9" fillId="0" borderId="14" xfId="0" applyFont="1" applyFill="1" applyBorder="1" applyAlignment="1" applyProtection="1">
      <alignment horizontal="center" vertical="center" shrinkToFit="1"/>
    </xf>
    <xf numFmtId="0" fontId="9" fillId="3" borderId="31"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0" fontId="9" fillId="3" borderId="32" xfId="0" applyFont="1" applyFill="1" applyBorder="1" applyAlignment="1" applyProtection="1">
      <alignment vertical="center" shrinkToFit="1"/>
      <protection locked="0"/>
    </xf>
    <xf numFmtId="0" fontId="9" fillId="0" borderId="43"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3" borderId="57"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44" xfId="0" applyFont="1" applyFill="1" applyBorder="1" applyAlignment="1" applyProtection="1">
      <alignment horizontal="center" vertical="center"/>
      <protection locked="0"/>
    </xf>
    <xf numFmtId="49" fontId="11" fillId="3" borderId="43" xfId="0" applyNumberFormat="1" applyFont="1" applyFill="1" applyBorder="1" applyAlignment="1" applyProtection="1">
      <alignment horizontal="center" vertical="center"/>
      <protection locked="0"/>
    </xf>
    <xf numFmtId="49" fontId="11" fillId="3" borderId="12" xfId="0" applyNumberFormat="1" applyFont="1" applyFill="1" applyBorder="1" applyAlignment="1" applyProtection="1">
      <alignment horizontal="center" vertical="center"/>
      <protection locked="0"/>
    </xf>
    <xf numFmtId="49" fontId="11" fillId="3" borderId="44" xfId="0" applyNumberFormat="1" applyFont="1" applyFill="1" applyBorder="1" applyAlignment="1" applyProtection="1">
      <alignment horizontal="center" vertical="center"/>
      <protection locked="0"/>
    </xf>
    <xf numFmtId="0" fontId="9" fillId="0" borderId="0" xfId="0" applyFont="1" applyAlignment="1" applyProtection="1">
      <alignment horizontal="distributed" vertical="center" indent="1"/>
    </xf>
    <xf numFmtId="49" fontId="10" fillId="0" borderId="13" xfId="2" applyNumberFormat="1" applyFont="1" applyBorder="1" applyAlignment="1" applyProtection="1">
      <alignment horizontal="center" vertical="center"/>
    </xf>
    <xf numFmtId="0" fontId="9" fillId="0" borderId="59" xfId="0" applyFont="1" applyBorder="1" applyAlignment="1" applyProtection="1">
      <alignment horizontal="left" vertical="center" wrapText="1"/>
    </xf>
    <xf numFmtId="0" fontId="9" fillId="0" borderId="59" xfId="0" applyFont="1" applyBorder="1" applyAlignment="1" applyProtection="1">
      <alignment horizontal="left" vertical="center"/>
    </xf>
    <xf numFmtId="0" fontId="9" fillId="3" borderId="19" xfId="0" applyFont="1" applyFill="1" applyBorder="1" applyAlignment="1" applyProtection="1">
      <alignment horizontal="left" vertical="center" shrinkToFit="1"/>
    </xf>
    <xf numFmtId="0" fontId="9" fillId="3" borderId="20" xfId="0" applyFont="1" applyFill="1" applyBorder="1" applyAlignment="1" applyProtection="1">
      <alignment horizontal="left" vertical="center" shrinkToFit="1"/>
    </xf>
    <xf numFmtId="0" fontId="9" fillId="3" borderId="20" xfId="0" applyFont="1" applyFill="1" applyBorder="1" applyAlignment="1" applyProtection="1">
      <alignment horizontal="center" vertical="center" shrinkToFit="1"/>
    </xf>
    <xf numFmtId="0" fontId="9" fillId="3" borderId="21" xfId="0" applyFont="1" applyFill="1" applyBorder="1" applyAlignment="1" applyProtection="1">
      <alignment horizontal="center" vertical="center" shrinkToFit="1"/>
    </xf>
    <xf numFmtId="0" fontId="9" fillId="3" borderId="14"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15" fillId="3" borderId="20" xfId="5" applyFont="1" applyFill="1" applyBorder="1" applyAlignment="1" applyProtection="1">
      <alignment horizontal="center" vertical="center"/>
      <protection locked="0"/>
    </xf>
    <xf numFmtId="0" fontId="15" fillId="3" borderId="21" xfId="5" applyFont="1" applyFill="1" applyBorder="1" applyAlignment="1" applyProtection="1">
      <alignment horizontal="center" vertical="center"/>
      <protection locked="0"/>
    </xf>
    <xf numFmtId="0" fontId="9" fillId="0" borderId="14" xfId="0" applyFont="1" applyBorder="1" applyAlignment="1" applyProtection="1">
      <alignment horizontal="center" vertical="center" shrinkToFit="1"/>
    </xf>
    <xf numFmtId="0" fontId="9" fillId="0" borderId="50" xfId="0" applyFont="1" applyBorder="1" applyAlignment="1" applyProtection="1">
      <alignment horizontal="center" vertical="center" shrinkToFit="1"/>
    </xf>
    <xf numFmtId="0" fontId="9" fillId="0" borderId="13"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38" fontId="9" fillId="3" borderId="31" xfId="4" applyFont="1" applyFill="1" applyBorder="1" applyAlignment="1" applyProtection="1">
      <alignment horizontal="right" vertical="center"/>
      <protection locked="0"/>
    </xf>
    <xf numFmtId="38" fontId="9" fillId="3" borderId="11" xfId="4" applyFont="1" applyFill="1" applyBorder="1" applyAlignment="1" applyProtection="1">
      <alignment horizontal="right" vertical="center"/>
      <protection locked="0"/>
    </xf>
    <xf numFmtId="0" fontId="9" fillId="0" borderId="1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3" borderId="11" xfId="0" applyFont="1" applyFill="1" applyBorder="1" applyAlignment="1" applyProtection="1">
      <alignment horizontal="right" vertical="center"/>
      <protection locked="0"/>
    </xf>
    <xf numFmtId="0" fontId="9" fillId="0" borderId="31" xfId="0" applyFont="1" applyFill="1" applyBorder="1" applyAlignment="1" applyProtection="1">
      <alignment horizontal="center" vertical="center"/>
    </xf>
    <xf numFmtId="0" fontId="9" fillId="3" borderId="14" xfId="0" applyFont="1" applyFill="1" applyBorder="1" applyAlignment="1" applyProtection="1">
      <alignment horizontal="center" vertical="center" shrinkToFit="1"/>
    </xf>
    <xf numFmtId="0" fontId="9" fillId="3" borderId="18" xfId="0" applyFont="1" applyFill="1" applyBorder="1" applyAlignment="1" applyProtection="1">
      <alignment horizontal="center" vertical="center" shrinkToFit="1"/>
    </xf>
    <xf numFmtId="0" fontId="9" fillId="0" borderId="0" xfId="0" applyFont="1" applyBorder="1" applyAlignment="1" applyProtection="1">
      <alignment horizontal="center" vertical="center"/>
    </xf>
    <xf numFmtId="0" fontId="9" fillId="0" borderId="101" xfId="0" applyFont="1" applyBorder="1" applyAlignment="1" applyProtection="1">
      <alignment horizontal="distributed" vertical="center" indent="1"/>
    </xf>
    <xf numFmtId="0" fontId="9" fillId="3" borderId="17" xfId="0" applyFont="1" applyFill="1" applyBorder="1" applyAlignment="1" applyProtection="1">
      <alignment horizontal="left" vertical="center" shrinkToFit="1"/>
    </xf>
    <xf numFmtId="0" fontId="9" fillId="3" borderId="14" xfId="0" applyFont="1" applyFill="1" applyBorder="1" applyAlignment="1" applyProtection="1">
      <alignment horizontal="left" vertical="center" shrinkToFit="1"/>
    </xf>
    <xf numFmtId="49" fontId="10" fillId="0" borderId="14" xfId="2" applyNumberFormat="1" applyFont="1" applyBorder="1" applyAlignment="1" applyProtection="1">
      <alignment horizontal="center" vertical="center"/>
    </xf>
    <xf numFmtId="0" fontId="9" fillId="0" borderId="36" xfId="0" applyFont="1" applyBorder="1" applyAlignment="1" applyProtection="1">
      <alignment horizontal="distributed" vertical="center" indent="1"/>
    </xf>
    <xf numFmtId="0" fontId="9" fillId="0" borderId="34" xfId="0" applyFont="1" applyBorder="1" applyAlignment="1" applyProtection="1">
      <alignment horizontal="distributed" vertical="center" indent="1"/>
    </xf>
    <xf numFmtId="49" fontId="9" fillId="3" borderId="50" xfId="0" applyNumberFormat="1" applyFont="1" applyFill="1" applyBorder="1" applyAlignment="1" applyProtection="1">
      <alignment horizontal="center" vertical="center" shrinkToFit="1"/>
      <protection locked="0"/>
    </xf>
    <xf numFmtId="49" fontId="9" fillId="3" borderId="13" xfId="0" applyNumberFormat="1" applyFont="1" applyFill="1" applyBorder="1" applyAlignment="1" applyProtection="1">
      <alignment horizontal="center" vertical="center" shrinkToFit="1"/>
      <protection locked="0"/>
    </xf>
    <xf numFmtId="49" fontId="9" fillId="3" borderId="26" xfId="0" applyNumberFormat="1"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9" fillId="3" borderId="62" xfId="0" applyFont="1" applyFill="1" applyBorder="1" applyAlignment="1" applyProtection="1">
      <alignment horizontal="center" vertical="center" shrinkToFit="1"/>
      <protection locked="0"/>
    </xf>
    <xf numFmtId="49" fontId="10" fillId="0" borderId="14" xfId="2" applyNumberFormat="1" applyFont="1" applyBorder="1" applyAlignment="1" applyProtection="1">
      <alignment horizontal="center" vertical="center" shrinkToFit="1"/>
    </xf>
    <xf numFmtId="0" fontId="9" fillId="3" borderId="14" xfId="0" applyFont="1" applyFill="1" applyBorder="1" applyAlignment="1" applyProtection="1">
      <alignment horizontal="left" vertical="center" shrinkToFit="1"/>
      <protection locked="0"/>
    </xf>
    <xf numFmtId="0" fontId="9" fillId="3" borderId="18" xfId="0" applyFont="1" applyFill="1" applyBorder="1" applyAlignment="1" applyProtection="1">
      <alignment horizontal="left" vertical="center" shrinkToFit="1"/>
      <protection locked="0"/>
    </xf>
    <xf numFmtId="0" fontId="9" fillId="3" borderId="35" xfId="0" applyFont="1" applyFill="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xf>
    <xf numFmtId="0" fontId="9" fillId="3" borderId="22" xfId="0" applyFont="1" applyFill="1" applyBorder="1" applyAlignment="1" applyProtection="1">
      <alignment horizontal="center" vertical="center" shrinkToFit="1"/>
      <protection locked="0"/>
    </xf>
    <xf numFmtId="0" fontId="9" fillId="0" borderId="62" xfId="0" applyFont="1" applyBorder="1" applyAlignment="1" applyProtection="1">
      <alignment horizontal="center" vertical="center" shrinkToFit="1"/>
    </xf>
    <xf numFmtId="0" fontId="9" fillId="3" borderId="30" xfId="0" applyFont="1" applyFill="1" applyBorder="1" applyAlignment="1" applyProtection="1">
      <alignment vertical="center" shrinkToFit="1"/>
      <protection locked="0"/>
    </xf>
    <xf numFmtId="0" fontId="9" fillId="3" borderId="28" xfId="0" applyFont="1" applyFill="1" applyBorder="1" applyAlignment="1" applyProtection="1">
      <alignment vertical="center" shrinkToFit="1"/>
      <protection locked="0"/>
    </xf>
    <xf numFmtId="0" fontId="9" fillId="3" borderId="29" xfId="0" applyFont="1" applyFill="1" applyBorder="1" applyAlignment="1" applyProtection="1">
      <alignment vertical="center" shrinkToFit="1"/>
      <protection locked="0"/>
    </xf>
    <xf numFmtId="0" fontId="9" fillId="0" borderId="110" xfId="0" applyFont="1" applyBorder="1" applyAlignment="1" applyProtection="1">
      <alignment horizontal="center" vertical="center" shrinkToFit="1"/>
    </xf>
    <xf numFmtId="0" fontId="9" fillId="0" borderId="111" xfId="0" applyFont="1" applyBorder="1" applyAlignment="1" applyProtection="1">
      <alignment horizontal="center" vertical="center" shrinkToFit="1"/>
    </xf>
    <xf numFmtId="38" fontId="9" fillId="3" borderId="65" xfId="4" applyFont="1" applyFill="1" applyBorder="1" applyAlignment="1" applyProtection="1">
      <alignment horizontal="right" vertical="center"/>
      <protection locked="0"/>
    </xf>
    <xf numFmtId="0" fontId="9" fillId="3" borderId="31"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30" xfId="0" applyFont="1" applyFill="1" applyBorder="1" applyAlignment="1" applyProtection="1">
      <alignment horizontal="left" vertical="center"/>
      <protection locked="0"/>
    </xf>
    <xf numFmtId="0" fontId="9" fillId="3" borderId="28" xfId="0" applyFont="1" applyFill="1" applyBorder="1" applyAlignment="1" applyProtection="1">
      <alignment horizontal="left" vertical="center"/>
      <protection locked="0"/>
    </xf>
    <xf numFmtId="0" fontId="9" fillId="3" borderId="29" xfId="0" applyFont="1" applyFill="1" applyBorder="1" applyAlignment="1" applyProtection="1">
      <alignment horizontal="left" vertical="center"/>
      <protection locked="0"/>
    </xf>
    <xf numFmtId="0" fontId="9" fillId="3" borderId="31"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0" fontId="9" fillId="3" borderId="32"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3" borderId="18" xfId="0" applyFont="1" applyFill="1" applyBorder="1" applyAlignment="1" applyProtection="1">
      <alignment horizontal="left" vertical="center"/>
      <protection locked="0"/>
    </xf>
    <xf numFmtId="0" fontId="9" fillId="0" borderId="31"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33" xfId="0" applyFont="1" applyBorder="1" applyAlignment="1" applyProtection="1">
      <alignment horizontal="center" vertical="center" shrinkToFit="1"/>
    </xf>
    <xf numFmtId="49" fontId="9" fillId="3" borderId="50" xfId="0" applyNumberFormat="1" applyFont="1" applyFill="1" applyBorder="1" applyAlignment="1" applyProtection="1">
      <alignment horizontal="center" vertical="center"/>
      <protection locked="0"/>
    </xf>
    <xf numFmtId="49" fontId="9" fillId="3" borderId="13" xfId="0" applyNumberFormat="1" applyFont="1" applyFill="1" applyBorder="1" applyAlignment="1" applyProtection="1">
      <alignment horizontal="center" vertical="center"/>
      <protection locked="0"/>
    </xf>
    <xf numFmtId="0" fontId="9" fillId="0" borderId="110" xfId="0" applyFont="1" applyFill="1" applyBorder="1" applyAlignment="1" applyProtection="1">
      <alignment horizontal="center" vertical="center"/>
    </xf>
    <xf numFmtId="0" fontId="9" fillId="0" borderId="111" xfId="0" applyFont="1" applyFill="1" applyBorder="1" applyAlignment="1" applyProtection="1">
      <alignment horizontal="center" vertical="center"/>
    </xf>
    <xf numFmtId="49" fontId="9" fillId="3" borderId="26" xfId="0" applyNumberFormat="1" applyFont="1" applyFill="1" applyBorder="1" applyAlignment="1" applyProtection="1">
      <alignment horizontal="center" vertical="center"/>
      <protection locked="0"/>
    </xf>
    <xf numFmtId="38" fontId="9" fillId="3" borderId="28" xfId="4" applyFont="1" applyFill="1" applyBorder="1" applyAlignment="1" applyProtection="1">
      <alignment horizontal="right" vertical="center"/>
      <protection locked="0"/>
    </xf>
    <xf numFmtId="0" fontId="9" fillId="0" borderId="55" xfId="0" applyFont="1" applyBorder="1" applyAlignment="1" applyProtection="1">
      <alignment horizontal="distributed" vertical="center" indent="1"/>
    </xf>
    <xf numFmtId="0" fontId="9" fillId="0" borderId="48" xfId="0" applyFont="1" applyBorder="1" applyAlignment="1" applyProtection="1">
      <alignment horizontal="distributed" vertical="center" indent="1"/>
    </xf>
    <xf numFmtId="0" fontId="9" fillId="0" borderId="49" xfId="0" applyFont="1" applyBorder="1" applyAlignment="1" applyProtection="1">
      <alignment horizontal="distributed" vertical="center" indent="1"/>
    </xf>
    <xf numFmtId="0" fontId="9" fillId="0" borderId="25" xfId="0" applyFont="1" applyBorder="1" applyAlignment="1" applyProtection="1">
      <alignment horizontal="distributed" vertical="center" indent="1"/>
    </xf>
    <xf numFmtId="0" fontId="9" fillId="0" borderId="13" xfId="0" applyFont="1" applyBorder="1" applyAlignment="1" applyProtection="1">
      <alignment horizontal="distributed" vertical="center" indent="1"/>
    </xf>
    <xf numFmtId="0" fontId="9" fillId="0" borderId="26" xfId="0" applyFont="1" applyBorder="1" applyAlignment="1" applyProtection="1">
      <alignment horizontal="distributed" vertical="center" indent="1"/>
    </xf>
    <xf numFmtId="0" fontId="9" fillId="0" borderId="10" xfId="0" applyFont="1" applyBorder="1" applyAlignment="1" applyProtection="1">
      <alignment horizontal="distributed" vertical="center" indent="1"/>
    </xf>
    <xf numFmtId="0" fontId="9" fillId="0" borderId="11" xfId="0" applyFont="1" applyBorder="1" applyAlignment="1" applyProtection="1">
      <alignment horizontal="distributed" vertical="center" indent="1"/>
    </xf>
    <xf numFmtId="0" fontId="9" fillId="0" borderId="33" xfId="0" applyFont="1" applyBorder="1" applyAlignment="1" applyProtection="1">
      <alignment horizontal="distributed" vertical="center" indent="1"/>
    </xf>
    <xf numFmtId="0" fontId="9" fillId="0" borderId="14" xfId="0" applyFont="1" applyFill="1" applyBorder="1" applyAlignment="1" applyProtection="1">
      <alignment horizontal="center" vertical="center"/>
    </xf>
    <xf numFmtId="0" fontId="9" fillId="0" borderId="55" xfId="0" applyFont="1" applyBorder="1" applyAlignment="1" applyProtection="1">
      <alignment horizontal="distributed" vertical="center" wrapText="1" indent="1"/>
    </xf>
    <xf numFmtId="0" fontId="9" fillId="0" borderId="3" xfId="0" applyFont="1" applyBorder="1" applyAlignment="1" applyProtection="1">
      <alignment horizontal="distributed" vertical="center" indent="1"/>
    </xf>
    <xf numFmtId="0" fontId="9" fillId="0" borderId="0" xfId="0" applyFont="1" applyBorder="1" applyAlignment="1" applyProtection="1">
      <alignment horizontal="distributed" vertical="center" indent="1"/>
    </xf>
    <xf numFmtId="0" fontId="9" fillId="0" borderId="24" xfId="0" applyFont="1" applyBorder="1" applyAlignment="1" applyProtection="1">
      <alignment horizontal="distributed" vertical="center" indent="1"/>
    </xf>
    <xf numFmtId="0" fontId="9" fillId="3" borderId="47"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0" fontId="9" fillId="0" borderId="41" xfId="0" applyFont="1" applyBorder="1" applyAlignment="1" applyProtection="1">
      <alignment horizontal="left" vertical="center"/>
    </xf>
    <xf numFmtId="0" fontId="9" fillId="0" borderId="30"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31" xfId="0" applyFont="1" applyBorder="1" applyAlignment="1" applyProtection="1">
      <alignment horizontal="left" vertical="center"/>
    </xf>
    <xf numFmtId="0" fontId="9" fillId="0" borderId="20" xfId="0" applyFont="1" applyBorder="1" applyAlignment="1" applyProtection="1">
      <alignment horizontal="left" vertical="center"/>
    </xf>
    <xf numFmtId="0" fontId="9" fillId="0" borderId="98" xfId="0" applyFont="1" applyBorder="1" applyAlignment="1" applyProtection="1">
      <alignment horizontal="left" vertical="center"/>
    </xf>
    <xf numFmtId="0" fontId="9" fillId="0" borderId="43" xfId="0" applyFont="1" applyBorder="1" applyAlignment="1" applyProtection="1">
      <alignment horizontal="distributed" vertical="center" indent="2"/>
    </xf>
    <xf numFmtId="0" fontId="9" fillId="0" borderId="12" xfId="0" applyFont="1" applyBorder="1" applyAlignment="1" applyProtection="1">
      <alignment horizontal="distributed" vertical="center" indent="2"/>
    </xf>
    <xf numFmtId="0" fontId="9" fillId="0" borderId="56" xfId="0" applyFont="1" applyBorder="1" applyAlignment="1" applyProtection="1">
      <alignment horizontal="distributed" vertical="center" indent="2"/>
    </xf>
    <xf numFmtId="0" fontId="9" fillId="0" borderId="100" xfId="0" applyFont="1" applyBorder="1" applyAlignment="1" applyProtection="1">
      <alignment horizontal="center" vertical="center"/>
    </xf>
    <xf numFmtId="0" fontId="9" fillId="0" borderId="57" xfId="0" applyFont="1" applyBorder="1" applyAlignment="1" applyProtection="1">
      <alignment horizontal="distributed" vertical="center" indent="6"/>
    </xf>
    <xf numFmtId="0" fontId="9" fillId="0" borderId="12" xfId="0" applyFont="1" applyBorder="1" applyAlignment="1" applyProtection="1">
      <alignment horizontal="distributed" vertical="center" indent="6"/>
    </xf>
    <xf numFmtId="0" fontId="9" fillId="0" borderId="56" xfId="0" applyFont="1" applyBorder="1" applyAlignment="1" applyProtection="1">
      <alignment horizontal="distributed" vertical="center" indent="6"/>
    </xf>
    <xf numFmtId="0" fontId="9" fillId="0" borderId="64" xfId="0" applyFont="1" applyBorder="1" applyAlignment="1" applyProtection="1">
      <alignment horizontal="distributed" vertical="center" indent="1"/>
    </xf>
    <xf numFmtId="0" fontId="9" fillId="0" borderId="65" xfId="0" applyFont="1" applyBorder="1" applyAlignment="1" applyProtection="1">
      <alignment horizontal="distributed" vertical="center" indent="1"/>
    </xf>
    <xf numFmtId="0" fontId="9" fillId="0" borderId="66" xfId="0" applyFont="1" applyBorder="1" applyAlignment="1" applyProtection="1">
      <alignment horizontal="distributed" vertical="center" indent="1"/>
    </xf>
    <xf numFmtId="0" fontId="9" fillId="0" borderId="40" xfId="0" applyFont="1" applyBorder="1" applyAlignment="1" applyProtection="1">
      <alignment horizontal="distributed" vertical="center" indent="1"/>
    </xf>
    <xf numFmtId="0" fontId="9" fillId="0" borderId="41" xfId="0" applyFont="1" applyBorder="1" applyAlignment="1" applyProtection="1">
      <alignment horizontal="distributed" vertical="center" indent="1"/>
    </xf>
    <xf numFmtId="0" fontId="9" fillId="0" borderId="30"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177" fontId="9" fillId="3" borderId="11" xfId="4" applyNumberFormat="1"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shrinkToFit="1"/>
    </xf>
    <xf numFmtId="0" fontId="9" fillId="3" borderId="23" xfId="0" applyFont="1" applyFill="1" applyBorder="1" applyAlignment="1" applyProtection="1">
      <alignment horizontal="center" vertical="center" shrinkToFit="1"/>
    </xf>
    <xf numFmtId="0" fontId="9" fillId="0" borderId="29" xfId="0" applyFont="1" applyFill="1" applyBorder="1" applyAlignment="1" applyProtection="1">
      <alignment horizontal="center" vertical="center"/>
    </xf>
    <xf numFmtId="0" fontId="9" fillId="3" borderId="80" xfId="0" applyFont="1" applyFill="1" applyBorder="1" applyAlignment="1" applyProtection="1">
      <alignment horizontal="left" vertical="center" shrinkToFit="1"/>
    </xf>
    <xf numFmtId="0" fontId="9" fillId="3" borderId="22" xfId="0" applyFont="1" applyFill="1" applyBorder="1" applyAlignment="1" applyProtection="1">
      <alignment horizontal="left" vertical="center" shrinkToFit="1"/>
    </xf>
    <xf numFmtId="0" fontId="9" fillId="3" borderId="43" xfId="0" applyFont="1" applyFill="1" applyBorder="1" applyAlignment="1" applyProtection="1">
      <alignment horizontal="center" vertical="center"/>
      <protection locked="0"/>
    </xf>
    <xf numFmtId="0" fontId="9" fillId="0" borderId="58" xfId="0" applyFont="1" applyBorder="1" applyAlignment="1" applyProtection="1">
      <alignment horizontal="left" vertical="center"/>
    </xf>
    <xf numFmtId="0" fontId="9" fillId="0" borderId="97" xfId="0" applyFont="1" applyBorder="1" applyAlignment="1" applyProtection="1">
      <alignment horizontal="left" vertical="center"/>
    </xf>
    <xf numFmtId="0" fontId="9" fillId="0" borderId="58"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66" xfId="0" applyFont="1" applyFill="1" applyBorder="1" applyAlignment="1" applyProtection="1">
      <alignment horizontal="center" vertical="center"/>
    </xf>
    <xf numFmtId="0" fontId="9" fillId="0" borderId="58" xfId="0" applyFont="1" applyBorder="1" applyAlignment="1" applyProtection="1">
      <alignment horizontal="center" vertical="center"/>
    </xf>
    <xf numFmtId="0" fontId="9" fillId="0" borderId="33" xfId="0" applyFont="1" applyBorder="1" applyAlignment="1" applyProtection="1">
      <alignment horizontal="center" vertical="center"/>
    </xf>
    <xf numFmtId="0" fontId="9" fillId="0" borderId="66" xfId="0" applyFont="1" applyBorder="1" applyAlignment="1" applyProtection="1">
      <alignment horizontal="center" vertical="center"/>
    </xf>
    <xf numFmtId="0" fontId="9" fillId="3" borderId="40" xfId="0" applyFont="1" applyFill="1" applyBorder="1" applyAlignment="1" applyProtection="1">
      <alignment horizontal="center" vertical="center"/>
      <protection locked="0"/>
    </xf>
    <xf numFmtId="0" fontId="9" fillId="3" borderId="97"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protection locked="0"/>
    </xf>
    <xf numFmtId="0" fontId="9" fillId="0" borderId="55" xfId="0" applyFont="1" applyBorder="1" applyAlignment="1" applyProtection="1">
      <alignment horizontal="center" vertical="center" wrapText="1"/>
    </xf>
    <xf numFmtId="0" fontId="9" fillId="0" borderId="48"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26" xfId="0" applyFont="1" applyBorder="1" applyAlignment="1" applyProtection="1">
      <alignment horizontal="center" vertical="center"/>
    </xf>
    <xf numFmtId="0" fontId="16" fillId="0" borderId="94" xfId="0" applyFont="1" applyBorder="1" applyAlignment="1" applyProtection="1">
      <alignment horizontal="left" vertical="center" wrapText="1"/>
    </xf>
    <xf numFmtId="0" fontId="16" fillId="0" borderId="59"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0" borderId="6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61" xfId="0" applyFont="1" applyBorder="1" applyAlignment="1" applyProtection="1">
      <alignment horizontal="left" vertical="center" wrapText="1"/>
    </xf>
    <xf numFmtId="0" fontId="16" fillId="0" borderId="54"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52" xfId="0" applyFont="1" applyBorder="1" applyAlignment="1" applyProtection="1">
      <alignment horizontal="left" vertical="center" wrapText="1"/>
    </xf>
    <xf numFmtId="0" fontId="9" fillId="3" borderId="17" xfId="0" applyFont="1" applyFill="1" applyBorder="1" applyAlignment="1" applyProtection="1">
      <alignment horizontal="center" vertical="center"/>
      <protection locked="0"/>
    </xf>
    <xf numFmtId="0" fontId="9" fillId="0" borderId="19" xfId="0" applyFont="1" applyBorder="1" applyAlignment="1" applyProtection="1">
      <alignment horizontal="distributed" vertical="center" indent="1"/>
    </xf>
    <xf numFmtId="0" fontId="9" fillId="0" borderId="20" xfId="0" applyFont="1" applyBorder="1" applyAlignment="1" applyProtection="1">
      <alignment horizontal="distributed" vertical="center" indent="1"/>
    </xf>
    <xf numFmtId="0" fontId="9" fillId="0" borderId="65" xfId="0" applyFont="1" applyFill="1" applyBorder="1" applyAlignment="1" applyProtection="1">
      <alignment horizontal="center" vertical="center"/>
    </xf>
    <xf numFmtId="0" fontId="9" fillId="0" borderId="67" xfId="0" applyFont="1" applyFill="1" applyBorder="1" applyAlignment="1" applyProtection="1">
      <alignment horizontal="center" vertical="center"/>
    </xf>
    <xf numFmtId="0" fontId="9" fillId="0" borderId="98" xfId="0" applyFont="1" applyFill="1" applyBorder="1" applyAlignment="1" applyProtection="1">
      <alignment horizontal="center" vertical="center"/>
    </xf>
    <xf numFmtId="0" fontId="9" fillId="0" borderId="45" xfId="0" applyFont="1" applyBorder="1" applyAlignment="1" applyProtection="1">
      <alignment horizontal="center" vertical="center" wrapText="1"/>
    </xf>
    <xf numFmtId="0" fontId="9" fillId="0" borderId="59"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41" xfId="0" applyFont="1" applyBorder="1" applyAlignment="1" applyProtection="1">
      <alignment horizontal="left" vertical="center" wrapText="1"/>
    </xf>
    <xf numFmtId="0" fontId="9" fillId="0" borderId="30"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31"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9" fillId="0" borderId="98" xfId="0" applyFont="1" applyBorder="1" applyAlignment="1" applyProtection="1">
      <alignment horizontal="left" vertical="center" wrapText="1"/>
    </xf>
    <xf numFmtId="0" fontId="9" fillId="3" borderId="22"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9" fillId="0" borderId="99" xfId="0" applyFont="1" applyBorder="1" applyAlignment="1" applyProtection="1">
      <alignment horizontal="center" vertical="center"/>
    </xf>
    <xf numFmtId="0" fontId="9" fillId="0" borderId="101" xfId="0" applyFont="1" applyBorder="1" applyAlignment="1" applyProtection="1">
      <alignment horizontal="center" vertical="center"/>
    </xf>
    <xf numFmtId="0" fontId="9" fillId="3" borderId="20" xfId="0" applyFont="1" applyFill="1" applyBorder="1" applyAlignment="1" applyProtection="1">
      <alignment horizontal="left" vertical="center"/>
      <protection locked="0"/>
    </xf>
    <xf numFmtId="0" fontId="9" fillId="3" borderId="21" xfId="0" applyFont="1" applyFill="1" applyBorder="1" applyAlignment="1" applyProtection="1">
      <alignment horizontal="left" vertical="center"/>
      <protection locked="0"/>
    </xf>
    <xf numFmtId="0" fontId="9" fillId="0" borderId="11" xfId="0" applyFont="1" applyBorder="1" applyAlignment="1" applyProtection="1">
      <alignment horizontal="left" vertical="center"/>
    </xf>
    <xf numFmtId="0" fontId="9" fillId="0" borderId="33" xfId="0" applyFont="1" applyBorder="1" applyAlignment="1" applyProtection="1">
      <alignment horizontal="left" vertical="center"/>
    </xf>
    <xf numFmtId="0" fontId="9" fillId="0" borderId="100" xfId="0" applyFont="1" applyBorder="1" applyAlignment="1" applyProtection="1">
      <alignment horizontal="left" vertical="center"/>
    </xf>
    <xf numFmtId="0" fontId="9" fillId="0" borderId="101" xfId="0" applyFont="1" applyBorder="1" applyAlignment="1" applyProtection="1">
      <alignment horizontal="left" vertical="center"/>
    </xf>
    <xf numFmtId="0" fontId="9" fillId="0" borderId="66" xfId="0" applyFont="1" applyBorder="1" applyAlignment="1" applyProtection="1">
      <alignment horizontal="left" vertical="center"/>
    </xf>
    <xf numFmtId="0" fontId="9" fillId="0" borderId="21" xfId="0" applyFont="1" applyBorder="1" applyAlignment="1" applyProtection="1">
      <alignment horizontal="left" vertical="center"/>
    </xf>
    <xf numFmtId="0" fontId="9" fillId="0" borderId="18" xfId="0" applyFont="1" applyBorder="1" applyAlignment="1" applyProtection="1">
      <alignment horizontal="left" vertical="center"/>
    </xf>
    <xf numFmtId="0" fontId="9" fillId="0" borderId="65" xfId="0" applyFont="1" applyBorder="1" applyAlignment="1" applyProtection="1">
      <alignment horizontal="left" vertical="center" shrinkToFit="1"/>
    </xf>
    <xf numFmtId="0" fontId="9" fillId="0" borderId="67" xfId="0" applyFont="1" applyBorder="1" applyAlignment="1" applyProtection="1">
      <alignment horizontal="left" vertical="center" shrinkToFit="1"/>
    </xf>
    <xf numFmtId="0" fontId="33" fillId="0" borderId="8" xfId="2" applyNumberFormat="1" applyFont="1" applyBorder="1" applyAlignment="1">
      <alignment horizontal="center" vertical="center"/>
    </xf>
    <xf numFmtId="0" fontId="33" fillId="0" borderId="83" xfId="2" applyNumberFormat="1" applyFont="1" applyBorder="1" applyAlignment="1">
      <alignment horizontal="center" vertical="center"/>
    </xf>
    <xf numFmtId="0" fontId="33" fillId="0" borderId="116" xfId="2" applyNumberFormat="1" applyFont="1" applyBorder="1" applyAlignment="1">
      <alignment horizontal="center" vertical="center"/>
    </xf>
    <xf numFmtId="0" fontId="33" fillId="0" borderId="118" xfId="2" applyNumberFormat="1" applyFont="1" applyBorder="1" applyAlignment="1">
      <alignment horizontal="center" vertical="center"/>
    </xf>
    <xf numFmtId="0" fontId="33" fillId="0" borderId="117" xfId="2" applyNumberFormat="1" applyFont="1" applyBorder="1" applyAlignment="1">
      <alignment horizontal="center" vertical="center"/>
    </xf>
    <xf numFmtId="0" fontId="33" fillId="0" borderId="119" xfId="2" applyNumberFormat="1" applyFont="1" applyBorder="1" applyAlignment="1">
      <alignment horizontal="center" vertical="center"/>
    </xf>
    <xf numFmtId="0" fontId="31" fillId="0" borderId="8" xfId="2" applyNumberFormat="1" applyFont="1" applyBorder="1" applyAlignment="1">
      <alignment horizontal="center" vertical="center"/>
    </xf>
    <xf numFmtId="0" fontId="31" fillId="0" borderId="84" xfId="2" applyNumberFormat="1" applyFont="1" applyBorder="1" applyAlignment="1">
      <alignment horizontal="center" vertical="center"/>
    </xf>
    <xf numFmtId="0" fontId="31" fillId="0" borderId="78" xfId="2" applyNumberFormat="1" applyFont="1" applyBorder="1" applyAlignment="1">
      <alignment horizontal="center" vertical="center"/>
    </xf>
    <xf numFmtId="0" fontId="31" fillId="0" borderId="91" xfId="2" applyNumberFormat="1" applyFont="1" applyBorder="1" applyAlignment="1">
      <alignment horizontal="center" vertical="center"/>
    </xf>
    <xf numFmtId="49" fontId="31" fillId="0" borderId="14" xfId="2" applyNumberFormat="1" applyFont="1" applyBorder="1" applyAlignment="1">
      <alignment horizontal="center" vertical="center"/>
    </xf>
    <xf numFmtId="0" fontId="31" fillId="0" borderId="118" xfId="2" applyNumberFormat="1" applyFont="1" applyBorder="1" applyAlignment="1">
      <alignment horizontal="center" vertical="center"/>
    </xf>
    <xf numFmtId="0" fontId="31" fillId="0" borderId="120" xfId="2" applyNumberFormat="1" applyFont="1" applyBorder="1" applyAlignment="1">
      <alignment horizontal="center" vertical="center"/>
    </xf>
    <xf numFmtId="49" fontId="10" fillId="0" borderId="14" xfId="2" applyNumberFormat="1" applyFont="1" applyBorder="1" applyAlignment="1">
      <alignment horizontal="center" vertical="center"/>
    </xf>
    <xf numFmtId="49" fontId="10" fillId="0" borderId="14" xfId="2" applyNumberFormat="1" applyFont="1" applyBorder="1" applyAlignment="1">
      <alignment horizontal="center" vertical="center" shrinkToFit="1"/>
    </xf>
    <xf numFmtId="0" fontId="10" fillId="0" borderId="0" xfId="2" applyNumberFormat="1" applyFont="1" applyAlignment="1">
      <alignment horizontal="center" vertical="center"/>
    </xf>
    <xf numFmtId="0" fontId="14" fillId="0" borderId="102" xfId="2" applyNumberFormat="1" applyFont="1" applyBorder="1" applyAlignment="1">
      <alignment horizontal="center" vertical="center"/>
    </xf>
    <xf numFmtId="0" fontId="14" fillId="0" borderId="103" xfId="2" applyNumberFormat="1" applyFont="1" applyBorder="1" applyAlignment="1">
      <alignment horizontal="center" vertical="center"/>
    </xf>
    <xf numFmtId="0" fontId="14" fillId="0" borderId="104" xfId="2" applyNumberFormat="1" applyFont="1" applyBorder="1" applyAlignment="1">
      <alignment horizontal="center" vertical="center"/>
    </xf>
    <xf numFmtId="0" fontId="14" fillId="0" borderId="107" xfId="2" applyNumberFormat="1" applyFont="1" applyBorder="1" applyAlignment="1">
      <alignment horizontal="center" vertical="center"/>
    </xf>
    <xf numFmtId="0" fontId="14" fillId="0" borderId="108" xfId="2" applyNumberFormat="1" applyFont="1" applyBorder="1" applyAlignment="1">
      <alignment horizontal="center" vertical="center"/>
    </xf>
    <xf numFmtId="0" fontId="14" fillId="0" borderId="109" xfId="2" applyNumberFormat="1" applyFont="1" applyBorder="1" applyAlignment="1">
      <alignment horizontal="center" vertical="center"/>
    </xf>
    <xf numFmtId="0" fontId="28" fillId="0" borderId="45" xfId="2" applyNumberFormat="1" applyFont="1" applyBorder="1" applyAlignment="1">
      <alignment horizontal="center" vertical="center"/>
    </xf>
    <xf numFmtId="0" fontId="28" fillId="0" borderId="59" xfId="2" applyNumberFormat="1" applyFont="1" applyBorder="1" applyAlignment="1">
      <alignment horizontal="center" vertical="center"/>
    </xf>
    <xf numFmtId="0" fontId="28" fillId="0" borderId="46" xfId="2" applyNumberFormat="1" applyFont="1" applyBorder="1" applyAlignment="1">
      <alignment horizontal="center" vertical="center"/>
    </xf>
    <xf numFmtId="0" fontId="28" fillId="0" borderId="51" xfId="2" applyNumberFormat="1" applyFont="1" applyBorder="1" applyAlignment="1">
      <alignment horizontal="center" vertical="center"/>
    </xf>
    <xf numFmtId="0" fontId="28" fillId="0" borderId="15" xfId="2" applyNumberFormat="1" applyFont="1" applyBorder="1" applyAlignment="1">
      <alignment horizontal="center" vertical="center"/>
    </xf>
    <xf numFmtId="0" fontId="28" fillId="0" borderId="52" xfId="2" applyNumberFormat="1" applyFont="1" applyBorder="1" applyAlignment="1">
      <alignment horizontal="center" vertical="center"/>
    </xf>
    <xf numFmtId="0" fontId="31" fillId="0" borderId="9" xfId="2" applyNumberFormat="1" applyFont="1" applyBorder="1" applyAlignment="1">
      <alignment horizontal="center" vertical="center"/>
    </xf>
    <xf numFmtId="0" fontId="31" fillId="0" borderId="7" xfId="2" applyNumberFormat="1" applyFont="1" applyBorder="1" applyAlignment="1">
      <alignment horizontal="center" vertical="center"/>
    </xf>
    <xf numFmtId="0" fontId="31" fillId="0" borderId="79" xfId="2" applyNumberFormat="1" applyFont="1" applyBorder="1" applyAlignment="1">
      <alignment horizontal="center" vertical="center"/>
    </xf>
    <xf numFmtId="0" fontId="31" fillId="0" borderId="87" xfId="2" applyNumberFormat="1" applyFont="1" applyBorder="1" applyAlignment="1">
      <alignment horizontal="center" vertical="center"/>
    </xf>
    <xf numFmtId="0" fontId="31" fillId="0" borderId="119" xfId="2" applyNumberFormat="1" applyFont="1" applyBorder="1" applyAlignment="1">
      <alignment horizontal="center" vertical="center"/>
    </xf>
    <xf numFmtId="0" fontId="31" fillId="0" borderId="121" xfId="2" applyNumberFormat="1" applyFont="1" applyBorder="1" applyAlignment="1">
      <alignment horizontal="center" vertical="center"/>
    </xf>
    <xf numFmtId="0" fontId="31" fillId="0" borderId="88" xfId="2" applyNumberFormat="1" applyFont="1" applyBorder="1" applyAlignment="1">
      <alignment horizontal="center" vertical="center"/>
    </xf>
    <xf numFmtId="0" fontId="31" fillId="0" borderId="86" xfId="2" applyNumberFormat="1" applyFont="1" applyBorder="1" applyAlignment="1">
      <alignment horizontal="center" vertical="center"/>
    </xf>
    <xf numFmtId="49" fontId="10" fillId="0" borderId="0" xfId="2" applyNumberFormat="1" applyFont="1" applyBorder="1" applyAlignment="1">
      <alignment horizontal="center" vertical="center"/>
    </xf>
    <xf numFmtId="0" fontId="31" fillId="0" borderId="5" xfId="2" applyNumberFormat="1" applyFont="1" applyBorder="1" applyAlignment="1">
      <alignment horizontal="center" vertical="center"/>
    </xf>
    <xf numFmtId="0" fontId="31" fillId="0" borderId="89" xfId="2" applyNumberFormat="1" applyFont="1" applyBorder="1" applyAlignment="1">
      <alignment horizontal="center" vertical="center"/>
    </xf>
    <xf numFmtId="0" fontId="10" fillId="0" borderId="14" xfId="2" applyNumberFormat="1" applyFont="1" applyBorder="1" applyAlignment="1">
      <alignment horizontal="center" vertical="center"/>
    </xf>
    <xf numFmtId="49" fontId="10" fillId="0" borderId="60" xfId="2" applyNumberFormat="1" applyFont="1" applyBorder="1" applyAlignment="1">
      <alignment horizontal="center" vertical="center"/>
    </xf>
    <xf numFmtId="49" fontId="10" fillId="0" borderId="0" xfId="2" applyNumberFormat="1" applyFont="1" applyAlignment="1">
      <alignment horizontal="center" vertical="center"/>
    </xf>
    <xf numFmtId="49" fontId="27" fillId="0" borderId="45" xfId="2" applyNumberFormat="1" applyFont="1" applyBorder="1" applyAlignment="1">
      <alignment horizontal="center" vertical="center"/>
    </xf>
    <xf numFmtId="49" fontId="27" fillId="0" borderId="59" xfId="2" applyNumberFormat="1" applyFont="1" applyBorder="1" applyAlignment="1">
      <alignment horizontal="center" vertical="center"/>
    </xf>
    <xf numFmtId="49" fontId="27" fillId="0" borderId="3" xfId="2" applyNumberFormat="1" applyFont="1" applyBorder="1" applyAlignment="1">
      <alignment horizontal="center" vertical="center"/>
    </xf>
    <xf numFmtId="49" fontId="27" fillId="0" borderId="0" xfId="2" applyNumberFormat="1" applyFont="1" applyBorder="1" applyAlignment="1">
      <alignment horizontal="center" vertical="center"/>
    </xf>
    <xf numFmtId="0" fontId="31" fillId="0" borderId="46" xfId="2" applyNumberFormat="1" applyFont="1" applyBorder="1" applyAlignment="1">
      <alignment horizontal="center" vertical="center"/>
    </xf>
    <xf numFmtId="0" fontId="31" fillId="0" borderId="52" xfId="2" applyNumberFormat="1" applyFont="1" applyBorder="1" applyAlignment="1">
      <alignment horizontal="center" vertical="center"/>
    </xf>
    <xf numFmtId="0" fontId="31" fillId="0" borderId="6" xfId="2" applyNumberFormat="1" applyFont="1" applyBorder="1" applyAlignment="1">
      <alignment horizontal="center" vertical="center"/>
    </xf>
    <xf numFmtId="49" fontId="27" fillId="2" borderId="47" xfId="2" applyNumberFormat="1" applyFont="1" applyFill="1" applyBorder="1" applyAlignment="1">
      <alignment horizontal="center" vertical="center"/>
    </xf>
    <xf numFmtId="49" fontId="27" fillId="2" borderId="48" xfId="2" applyNumberFormat="1" applyFont="1" applyFill="1" applyBorder="1" applyAlignment="1">
      <alignment horizontal="center" vertical="center"/>
    </xf>
    <xf numFmtId="49" fontId="27" fillId="2" borderId="60" xfId="2" applyNumberFormat="1" applyFont="1" applyFill="1" applyBorder="1" applyAlignment="1">
      <alignment horizontal="center" vertical="center"/>
    </xf>
    <xf numFmtId="49" fontId="27" fillId="2" borderId="0" xfId="2" applyNumberFormat="1" applyFont="1" applyFill="1" applyBorder="1" applyAlignment="1">
      <alignment horizontal="center" vertical="center"/>
    </xf>
    <xf numFmtId="0" fontId="32" fillId="0" borderId="60" xfId="2" applyFont="1" applyBorder="1" applyAlignment="1">
      <alignment vertical="center"/>
    </xf>
    <xf numFmtId="0" fontId="32" fillId="0" borderId="0" xfId="2" applyFont="1" applyAlignment="1">
      <alignment vertical="center"/>
    </xf>
    <xf numFmtId="0" fontId="32" fillId="0" borderId="0" xfId="2" applyFont="1" applyBorder="1" applyAlignment="1">
      <alignment vertical="center"/>
    </xf>
    <xf numFmtId="0" fontId="32" fillId="0" borderId="50" xfId="2" applyFont="1" applyBorder="1" applyAlignment="1">
      <alignment vertical="center"/>
    </xf>
    <xf numFmtId="0" fontId="32" fillId="0" borderId="13" xfId="2" applyFont="1" applyBorder="1" applyAlignment="1">
      <alignment vertical="center"/>
    </xf>
    <xf numFmtId="49" fontId="27" fillId="2" borderId="14" xfId="2" applyNumberFormat="1" applyFont="1" applyFill="1" applyBorder="1" applyAlignment="1">
      <alignment horizontal="center" vertical="center" wrapText="1"/>
    </xf>
    <xf numFmtId="49" fontId="27" fillId="2" borderId="34" xfId="2" applyNumberFormat="1" applyFont="1" applyFill="1" applyBorder="1" applyAlignment="1">
      <alignment horizontal="center" vertical="center" wrapText="1"/>
    </xf>
    <xf numFmtId="0" fontId="31" fillId="0" borderId="14" xfId="2" applyNumberFormat="1" applyFont="1" applyBorder="1" applyAlignment="1">
      <alignment horizontal="center" vertical="center"/>
    </xf>
    <xf numFmtId="0" fontId="31" fillId="0" borderId="34" xfId="2" applyNumberFormat="1" applyFont="1" applyBorder="1" applyAlignment="1">
      <alignment horizontal="center" vertical="center"/>
    </xf>
    <xf numFmtId="49" fontId="27" fillId="2" borderId="24" xfId="2" applyNumberFormat="1" applyFont="1" applyFill="1" applyBorder="1" applyAlignment="1">
      <alignment horizontal="center" vertical="center"/>
    </xf>
    <xf numFmtId="0" fontId="32" fillId="0" borderId="24" xfId="2" applyFont="1" applyBorder="1" applyAlignment="1">
      <alignment vertical="center"/>
    </xf>
    <xf numFmtId="0" fontId="32" fillId="0" borderId="26" xfId="2" applyFont="1" applyBorder="1" applyAlignment="1">
      <alignment vertical="center"/>
    </xf>
    <xf numFmtId="49" fontId="12" fillId="2" borderId="39" xfId="2" applyNumberFormat="1" applyFont="1" applyFill="1" applyBorder="1" applyAlignment="1">
      <alignment horizontal="left" vertical="center" wrapText="1"/>
    </xf>
    <xf numFmtId="49" fontId="12" fillId="2" borderId="80" xfId="2" applyNumberFormat="1" applyFont="1" applyFill="1" applyBorder="1" applyAlignment="1">
      <alignment horizontal="left" vertical="center" wrapText="1"/>
    </xf>
    <xf numFmtId="0" fontId="33" fillId="0" borderId="81" xfId="2" applyNumberFormat="1" applyFont="1" applyBorder="1" applyAlignment="1">
      <alignment horizontal="center" vertical="center"/>
    </xf>
    <xf numFmtId="0" fontId="33" fillId="0" borderId="82" xfId="2" applyNumberFormat="1" applyFont="1" applyBorder="1" applyAlignment="1">
      <alignment horizontal="center" vertical="center"/>
    </xf>
    <xf numFmtId="0" fontId="33" fillId="0" borderId="78" xfId="2" applyNumberFormat="1" applyFont="1" applyBorder="1" applyAlignment="1">
      <alignment horizontal="center" vertical="center"/>
    </xf>
    <xf numFmtId="0" fontId="33" fillId="0" borderId="5" xfId="2" applyNumberFormat="1" applyFont="1" applyBorder="1" applyAlignment="1">
      <alignment horizontal="center" vertical="center"/>
    </xf>
    <xf numFmtId="49" fontId="10" fillId="0" borderId="45" xfId="2" applyNumberFormat="1" applyFont="1" applyBorder="1" applyAlignment="1">
      <alignment horizontal="center" vertical="center"/>
    </xf>
    <xf numFmtId="49" fontId="10" fillId="0" borderId="51" xfId="2" applyNumberFormat="1" applyFont="1" applyBorder="1" applyAlignment="1">
      <alignment horizontal="center" vertical="center"/>
    </xf>
    <xf numFmtId="49" fontId="10" fillId="0" borderId="43" xfId="2" applyNumberFormat="1" applyFont="1" applyBorder="1" applyAlignment="1">
      <alignment horizontal="center" vertical="center"/>
    </xf>
    <xf numFmtId="0" fontId="33" fillId="0" borderId="77" xfId="2" applyNumberFormat="1" applyFont="1" applyBorder="1" applyAlignment="1">
      <alignment horizontal="center" vertical="center"/>
    </xf>
    <xf numFmtId="0" fontId="33" fillId="0" borderId="4" xfId="2" applyNumberFormat="1" applyFont="1" applyBorder="1" applyAlignment="1">
      <alignment horizontal="center" vertical="center"/>
    </xf>
    <xf numFmtId="0" fontId="31" fillId="0" borderId="43" xfId="2" applyNumberFormat="1" applyFont="1" applyBorder="1" applyAlignment="1">
      <alignment horizontal="center" vertical="center"/>
    </xf>
    <xf numFmtId="0" fontId="31" fillId="0" borderId="42" xfId="2" applyNumberFormat="1" applyFont="1" applyBorder="1" applyAlignment="1">
      <alignment horizontal="center" vertical="center"/>
    </xf>
    <xf numFmtId="0" fontId="31" fillId="0" borderId="16" xfId="2" applyNumberFormat="1" applyFont="1" applyBorder="1" applyAlignment="1">
      <alignment horizontal="center" vertical="center"/>
    </xf>
    <xf numFmtId="0" fontId="31" fillId="0" borderId="45" xfId="2" applyNumberFormat="1" applyFont="1" applyBorder="1" applyAlignment="1">
      <alignment horizontal="center" vertical="center"/>
    </xf>
    <xf numFmtId="0" fontId="31" fillId="0" borderId="51" xfId="2" applyNumberFormat="1" applyFont="1" applyBorder="1" applyAlignment="1">
      <alignment horizontal="center" vertical="center"/>
    </xf>
    <xf numFmtId="49" fontId="24" fillId="0" borderId="70" xfId="2" applyNumberFormat="1" applyFont="1" applyBorder="1" applyAlignment="1">
      <alignment horizontal="center" vertical="center"/>
    </xf>
    <xf numFmtId="49" fontId="10" fillId="0" borderId="71" xfId="2" applyNumberFormat="1" applyFont="1" applyBorder="1" applyAlignment="1">
      <alignment horizontal="center" vertical="center"/>
    </xf>
    <xf numFmtId="49" fontId="10" fillId="0" borderId="72" xfId="2" applyNumberFormat="1" applyFont="1" applyBorder="1" applyAlignment="1">
      <alignment horizontal="center" vertical="center"/>
    </xf>
    <xf numFmtId="49" fontId="10" fillId="0" borderId="73" xfId="2" applyNumberFormat="1" applyFont="1" applyBorder="1" applyAlignment="1">
      <alignment horizontal="center" vertical="center"/>
    </xf>
    <xf numFmtId="49" fontId="10" fillId="0" borderId="74" xfId="2" applyNumberFormat="1" applyFont="1" applyBorder="1" applyAlignment="1">
      <alignment horizontal="center" vertical="center"/>
    </xf>
    <xf numFmtId="49" fontId="10" fillId="0" borderId="75" xfId="2" applyNumberFormat="1" applyFont="1" applyBorder="1" applyAlignment="1">
      <alignment horizontal="center" vertical="center"/>
    </xf>
    <xf numFmtId="49" fontId="10" fillId="0" borderId="0" xfId="2" applyNumberFormat="1" applyFont="1" applyAlignment="1">
      <alignment horizontal="right" vertical="center"/>
    </xf>
    <xf numFmtId="49" fontId="27" fillId="2" borderId="50" xfId="2" applyNumberFormat="1" applyFont="1" applyFill="1" applyBorder="1" applyAlignment="1">
      <alignment horizontal="center" vertical="center"/>
    </xf>
    <xf numFmtId="49" fontId="27" fillId="2" borderId="13" xfId="2" applyNumberFormat="1" applyFont="1" applyFill="1" applyBorder="1" applyAlignment="1">
      <alignment horizontal="center" vertical="center"/>
    </xf>
    <xf numFmtId="0" fontId="30" fillId="0" borderId="76" xfId="2" applyNumberFormat="1" applyFont="1" applyBorder="1" applyAlignment="1">
      <alignment horizontal="center" vertical="center"/>
    </xf>
    <xf numFmtId="0" fontId="30" fillId="0" borderId="8" xfId="2" applyNumberFormat="1" applyFont="1" applyBorder="1" applyAlignment="1">
      <alignment horizontal="center" vertical="center"/>
    </xf>
    <xf numFmtId="0" fontId="30" fillId="0" borderId="77" xfId="2" applyNumberFormat="1" applyFont="1" applyBorder="1" applyAlignment="1">
      <alignment horizontal="center" vertical="center"/>
    </xf>
    <xf numFmtId="0" fontId="30" fillId="0" borderId="78" xfId="2" applyNumberFormat="1" applyFont="1" applyBorder="1" applyAlignment="1">
      <alignment horizontal="center" vertical="center"/>
    </xf>
    <xf numFmtId="0" fontId="30" fillId="0" borderId="9" xfId="2" applyNumberFormat="1" applyFont="1" applyBorder="1" applyAlignment="1">
      <alignment horizontal="center" vertical="center"/>
    </xf>
    <xf numFmtId="0" fontId="30" fillId="0" borderId="79" xfId="2" applyNumberFormat="1" applyFont="1" applyBorder="1" applyAlignment="1">
      <alignment horizontal="center" vertical="center"/>
    </xf>
    <xf numFmtId="49" fontId="25" fillId="0" borderId="0" xfId="2" applyNumberFormat="1" applyFont="1" applyAlignment="1">
      <alignment horizontal="center" vertical="center"/>
    </xf>
    <xf numFmtId="49" fontId="26" fillId="0" borderId="0" xfId="2" applyNumberFormat="1" applyFont="1" applyAlignment="1">
      <alignment horizontal="center" vertical="center" shrinkToFit="1"/>
    </xf>
    <xf numFmtId="49" fontId="34" fillId="2" borderId="36" xfId="2" applyNumberFormat="1" applyFont="1" applyFill="1" applyBorder="1" applyAlignment="1">
      <alignment horizontal="left" vertical="center" wrapText="1"/>
    </xf>
    <xf numFmtId="49" fontId="34" fillId="2" borderId="85" xfId="2" applyNumberFormat="1" applyFont="1" applyFill="1" applyBorder="1" applyAlignment="1">
      <alignment horizontal="left" vertical="center" wrapText="1"/>
    </xf>
    <xf numFmtId="0" fontId="31" fillId="0" borderId="47" xfId="2" applyNumberFormat="1" applyFont="1" applyBorder="1" applyAlignment="1">
      <alignment horizontal="center" vertical="center"/>
    </xf>
    <xf numFmtId="0" fontId="31" fillId="0" borderId="54" xfId="2" applyNumberFormat="1" applyFont="1" applyBorder="1" applyAlignment="1">
      <alignment horizontal="center" vertical="center"/>
    </xf>
    <xf numFmtId="49" fontId="34" fillId="2" borderId="45" xfId="2" applyNumberFormat="1" applyFont="1" applyFill="1" applyBorder="1" applyAlignment="1">
      <alignment horizontal="center" vertical="center" shrinkToFit="1"/>
    </xf>
    <xf numFmtId="0" fontId="34" fillId="0" borderId="59" xfId="2" applyFont="1" applyBorder="1" applyAlignment="1">
      <alignment horizontal="center" vertical="center" shrinkToFit="1"/>
    </xf>
    <xf numFmtId="0" fontId="34" fillId="0" borderId="46" xfId="2" applyFont="1" applyBorder="1" applyAlignment="1">
      <alignment horizontal="center" vertical="center" shrinkToFit="1"/>
    </xf>
    <xf numFmtId="49" fontId="34" fillId="2" borderId="51" xfId="2" applyNumberFormat="1" applyFont="1" applyFill="1" applyBorder="1" applyAlignment="1">
      <alignment horizontal="center" vertical="center" shrinkToFit="1"/>
    </xf>
    <xf numFmtId="0" fontId="34" fillId="0" borderId="15" xfId="2" applyFont="1" applyBorder="1" applyAlignment="1">
      <alignment horizontal="center" vertical="center" shrinkToFit="1"/>
    </xf>
    <xf numFmtId="0" fontId="34" fillId="0" borderId="52" xfId="2" applyFont="1" applyBorder="1" applyAlignment="1">
      <alignment horizontal="center" vertical="center" shrinkToFit="1"/>
    </xf>
    <xf numFmtId="49" fontId="29" fillId="2" borderId="39" xfId="2" applyNumberFormat="1" applyFont="1" applyFill="1" applyBorder="1" applyAlignment="1">
      <alignment horizontal="center" vertical="center" shrinkToFit="1"/>
    </xf>
    <xf numFmtId="49" fontId="29" fillId="2" borderId="37" xfId="2" applyNumberFormat="1" applyFont="1" applyFill="1" applyBorder="1" applyAlignment="1">
      <alignment horizontal="center" vertical="center" shrinkToFit="1"/>
    </xf>
    <xf numFmtId="49" fontId="29" fillId="2" borderId="38" xfId="2" applyNumberFormat="1" applyFont="1" applyFill="1" applyBorder="1" applyAlignment="1">
      <alignment horizontal="center" vertical="center" shrinkToFit="1"/>
    </xf>
    <xf numFmtId="49" fontId="29" fillId="2" borderId="85" xfId="2" applyNumberFormat="1" applyFont="1" applyFill="1" applyBorder="1" applyAlignment="1">
      <alignment horizontal="center" vertical="center" shrinkToFit="1"/>
    </xf>
    <xf numFmtId="49" fontId="29" fillId="2" borderId="92" xfId="2" applyNumberFormat="1" applyFont="1" applyFill="1" applyBorder="1" applyAlignment="1">
      <alignment horizontal="center" vertical="center" shrinkToFit="1"/>
    </xf>
    <xf numFmtId="49" fontId="29" fillId="2" borderId="93" xfId="2" applyNumberFormat="1" applyFont="1" applyFill="1" applyBorder="1" applyAlignment="1">
      <alignment horizontal="center" vertical="center" shrinkToFit="1"/>
    </xf>
    <xf numFmtId="49" fontId="27" fillId="2" borderId="45" xfId="2" applyNumberFormat="1" applyFont="1" applyFill="1" applyBorder="1" applyAlignment="1">
      <alignment horizontal="center" vertical="center" shrinkToFit="1"/>
    </xf>
    <xf numFmtId="49" fontId="27" fillId="2" borderId="59" xfId="2" applyNumberFormat="1" applyFont="1" applyFill="1" applyBorder="1" applyAlignment="1">
      <alignment horizontal="center" vertical="center" shrinkToFit="1"/>
    </xf>
    <xf numFmtId="49" fontId="27" fillId="2" borderId="46" xfId="2" applyNumberFormat="1" applyFont="1" applyFill="1" applyBorder="1" applyAlignment="1">
      <alignment horizontal="center" vertical="center" shrinkToFit="1"/>
    </xf>
    <xf numFmtId="49" fontId="27" fillId="2" borderId="51" xfId="2" applyNumberFormat="1" applyFont="1" applyFill="1" applyBorder="1" applyAlignment="1">
      <alignment horizontal="center" vertical="center" shrinkToFit="1"/>
    </xf>
    <xf numFmtId="49" fontId="27" fillId="2" borderId="15" xfId="2" applyNumberFormat="1" applyFont="1" applyFill="1" applyBorder="1" applyAlignment="1">
      <alignment horizontal="center" vertical="center" shrinkToFit="1"/>
    </xf>
    <xf numFmtId="49" fontId="27" fillId="2" borderId="52" xfId="2" applyNumberFormat="1" applyFont="1" applyFill="1" applyBorder="1" applyAlignment="1">
      <alignment horizontal="center" vertical="center" shrinkToFit="1"/>
    </xf>
    <xf numFmtId="0" fontId="31" fillId="0" borderId="3" xfId="2" applyNumberFormat="1" applyFont="1" applyBorder="1" applyAlignment="1">
      <alignment horizontal="center" vertical="center"/>
    </xf>
    <xf numFmtId="0" fontId="31" fillId="0" borderId="2" xfId="2" applyNumberFormat="1" applyFont="1" applyBorder="1" applyAlignment="1">
      <alignment horizontal="center" vertical="center"/>
    </xf>
    <xf numFmtId="0" fontId="31" fillId="0" borderId="1" xfId="2" applyNumberFormat="1" applyFont="1" applyBorder="1" applyAlignment="1">
      <alignment horizontal="center" vertical="center"/>
    </xf>
    <xf numFmtId="49" fontId="27" fillId="2" borderId="3" xfId="2" applyNumberFormat="1" applyFont="1" applyFill="1" applyBorder="1" applyAlignment="1">
      <alignment horizontal="center" vertical="center" shrinkToFit="1"/>
    </xf>
    <xf numFmtId="49" fontId="27" fillId="2" borderId="0" xfId="2" applyNumberFormat="1" applyFont="1" applyFill="1" applyBorder="1" applyAlignment="1">
      <alignment horizontal="center" vertical="center" shrinkToFit="1"/>
    </xf>
    <xf numFmtId="0" fontId="31" fillId="0" borderId="76" xfId="2" applyNumberFormat="1" applyFont="1" applyBorder="1" applyAlignment="1">
      <alignment horizontal="center" vertical="center"/>
    </xf>
    <xf numFmtId="0" fontId="31" fillId="0" borderId="77" xfId="2" applyNumberFormat="1" applyFont="1" applyBorder="1" applyAlignment="1">
      <alignment horizontal="center" vertical="center"/>
    </xf>
    <xf numFmtId="0" fontId="31" fillId="0" borderId="90" xfId="2" applyNumberFormat="1" applyFont="1" applyBorder="1" applyAlignment="1">
      <alignment horizontal="center" vertical="center"/>
    </xf>
    <xf numFmtId="49" fontId="27" fillId="2" borderId="39" xfId="2" applyNumberFormat="1" applyFont="1" applyFill="1" applyBorder="1" applyAlignment="1">
      <alignment horizontal="center" vertical="center" shrinkToFit="1"/>
    </xf>
    <xf numFmtId="49" fontId="27" fillId="2" borderId="37" xfId="2" applyNumberFormat="1" applyFont="1" applyFill="1" applyBorder="1" applyAlignment="1">
      <alignment horizontal="center" vertical="center" shrinkToFit="1"/>
    </xf>
    <xf numFmtId="49" fontId="27" fillId="2" borderId="38" xfId="2" applyNumberFormat="1" applyFont="1" applyFill="1" applyBorder="1" applyAlignment="1">
      <alignment horizontal="center" vertical="center" shrinkToFit="1"/>
    </xf>
    <xf numFmtId="49" fontId="27" fillId="2" borderId="85" xfId="2" applyNumberFormat="1" applyFont="1" applyFill="1" applyBorder="1" applyAlignment="1">
      <alignment horizontal="center" vertical="center" shrinkToFit="1"/>
    </xf>
    <xf numFmtId="49" fontId="27" fillId="2" borderId="92" xfId="2" applyNumberFormat="1" applyFont="1" applyFill="1" applyBorder="1" applyAlignment="1">
      <alignment horizontal="center" vertical="center" shrinkToFit="1"/>
    </xf>
    <xf numFmtId="49" fontId="27" fillId="2" borderId="93" xfId="2" applyNumberFormat="1" applyFont="1" applyFill="1" applyBorder="1" applyAlignment="1">
      <alignment horizontal="center" vertical="center" shrinkToFit="1"/>
    </xf>
    <xf numFmtId="0" fontId="31" fillId="0" borderId="94" xfId="2" applyNumberFormat="1" applyFont="1" applyBorder="1" applyAlignment="1">
      <alignment horizontal="center" vertical="center"/>
    </xf>
    <xf numFmtId="0" fontId="31" fillId="0" borderId="60" xfId="2" applyNumberFormat="1" applyFont="1" applyBorder="1" applyAlignment="1">
      <alignment horizontal="center" vertical="center"/>
    </xf>
    <xf numFmtId="0" fontId="36" fillId="0" borderId="9" xfId="2" applyNumberFormat="1" applyFont="1" applyBorder="1" applyAlignment="1">
      <alignment horizontal="center" vertical="center"/>
    </xf>
    <xf numFmtId="0" fontId="36" fillId="0" borderId="7" xfId="2" applyNumberFormat="1" applyFont="1" applyBorder="1" applyAlignment="1">
      <alignment horizontal="center" vertical="center"/>
    </xf>
    <xf numFmtId="0" fontId="36" fillId="0" borderId="1" xfId="2" applyNumberFormat="1" applyFont="1" applyBorder="1" applyAlignment="1">
      <alignment horizontal="center" vertical="center"/>
    </xf>
    <xf numFmtId="0" fontId="36" fillId="0" borderId="2" xfId="2" applyNumberFormat="1" applyFont="1" applyBorder="1" applyAlignment="1">
      <alignment horizontal="center" vertical="center"/>
    </xf>
    <xf numFmtId="0" fontId="33" fillId="0" borderId="6" xfId="2" applyNumberFormat="1" applyFont="1" applyBorder="1" applyAlignment="1">
      <alignment horizontal="center" vertical="center"/>
    </xf>
    <xf numFmtId="0" fontId="31" fillId="0" borderId="95" xfId="2" applyNumberFormat="1" applyFont="1" applyBorder="1" applyAlignment="1">
      <alignment horizontal="center" vertical="center"/>
    </xf>
    <xf numFmtId="0" fontId="31" fillId="0" borderId="96" xfId="2" applyNumberFormat="1" applyFont="1" applyBorder="1" applyAlignment="1">
      <alignment horizontal="center" vertical="center"/>
    </xf>
    <xf numFmtId="0" fontId="33" fillId="0" borderId="91" xfId="2" applyNumberFormat="1" applyFont="1" applyBorder="1" applyAlignment="1">
      <alignment horizontal="center" vertical="center"/>
    </xf>
    <xf numFmtId="0" fontId="32" fillId="0" borderId="13" xfId="2" applyNumberFormat="1" applyFont="1" applyFill="1" applyBorder="1" applyAlignment="1">
      <alignment horizontal="left" vertical="center"/>
    </xf>
    <xf numFmtId="49" fontId="27" fillId="2" borderId="47" xfId="2" applyNumberFormat="1" applyFont="1" applyFill="1" applyBorder="1" applyAlignment="1">
      <alignment horizontal="center" vertical="center" wrapText="1"/>
    </xf>
    <xf numFmtId="49" fontId="27" fillId="2" borderId="53" xfId="2" applyNumberFormat="1" applyFont="1" applyFill="1" applyBorder="1" applyAlignment="1">
      <alignment horizontal="center" vertical="center"/>
    </xf>
    <xf numFmtId="49" fontId="27" fillId="2" borderId="61" xfId="2" applyNumberFormat="1" applyFont="1" applyFill="1" applyBorder="1" applyAlignment="1">
      <alignment horizontal="center" vertical="center"/>
    </xf>
    <xf numFmtId="0" fontId="32" fillId="0" borderId="61" xfId="2" applyFont="1" applyBorder="1" applyAlignment="1">
      <alignment vertical="center"/>
    </xf>
    <xf numFmtId="0" fontId="32" fillId="0" borderId="69" xfId="2" applyFont="1" applyBorder="1" applyAlignment="1">
      <alignment vertical="center"/>
    </xf>
    <xf numFmtId="49" fontId="27" fillId="4" borderId="47" xfId="2" applyNumberFormat="1" applyFont="1" applyFill="1" applyBorder="1" applyAlignment="1">
      <alignment horizontal="center" vertical="center"/>
    </xf>
    <xf numFmtId="0" fontId="32" fillId="4" borderId="48" xfId="2" applyFont="1" applyFill="1" applyBorder="1" applyAlignment="1"/>
    <xf numFmtId="0" fontId="32" fillId="4" borderId="53" xfId="2" applyFont="1" applyFill="1" applyBorder="1" applyAlignment="1"/>
    <xf numFmtId="0" fontId="32" fillId="4" borderId="60" xfId="2" applyFont="1" applyFill="1" applyBorder="1" applyAlignment="1"/>
    <xf numFmtId="0" fontId="32" fillId="4" borderId="0" xfId="2" applyFont="1" applyFill="1" applyAlignment="1"/>
    <xf numFmtId="0" fontId="32" fillId="4" borderId="61" xfId="2" applyFont="1" applyFill="1" applyBorder="1" applyAlignment="1"/>
    <xf numFmtId="0" fontId="32" fillId="4" borderId="50" xfId="2" applyFont="1" applyFill="1" applyBorder="1" applyAlignment="1"/>
    <xf numFmtId="0" fontId="32" fillId="4" borderId="13" xfId="2" applyFont="1" applyFill="1" applyBorder="1" applyAlignment="1"/>
    <xf numFmtId="0" fontId="32" fillId="4" borderId="69" xfId="2" applyFont="1" applyFill="1" applyBorder="1" applyAlignment="1"/>
    <xf numFmtId="49" fontId="27" fillId="2" borderId="45" xfId="2" applyNumberFormat="1" applyFont="1" applyFill="1" applyBorder="1" applyAlignment="1">
      <alignment horizontal="center" vertical="center" wrapText="1"/>
    </xf>
    <xf numFmtId="49" fontId="27" fillId="2" borderId="59" xfId="2" applyNumberFormat="1" applyFont="1" applyFill="1" applyBorder="1" applyAlignment="1">
      <alignment horizontal="center" vertical="center" wrapText="1"/>
    </xf>
    <xf numFmtId="49" fontId="27" fillId="2" borderId="46" xfId="2" applyNumberFormat="1" applyFont="1" applyFill="1" applyBorder="1" applyAlignment="1">
      <alignment horizontal="center" vertical="center" wrapText="1"/>
    </xf>
    <xf numFmtId="49" fontId="27" fillId="2" borderId="3" xfId="2" applyNumberFormat="1" applyFont="1" applyFill="1" applyBorder="1" applyAlignment="1">
      <alignment horizontal="center" vertical="center" wrapText="1"/>
    </xf>
    <xf numFmtId="49" fontId="27" fillId="2" borderId="0" xfId="2" applyNumberFormat="1" applyFont="1" applyFill="1" applyBorder="1" applyAlignment="1">
      <alignment horizontal="center" vertical="center" wrapText="1"/>
    </xf>
    <xf numFmtId="49" fontId="27" fillId="2" borderId="61" xfId="2" applyNumberFormat="1" applyFont="1" applyFill="1" applyBorder="1" applyAlignment="1">
      <alignment horizontal="center" vertical="center" wrapText="1"/>
    </xf>
    <xf numFmtId="0" fontId="32" fillId="0" borderId="3" xfId="2" applyFont="1" applyBorder="1" applyAlignment="1">
      <alignment vertical="center"/>
    </xf>
    <xf numFmtId="0" fontId="32" fillId="0" borderId="51" xfId="2" applyFont="1" applyBorder="1" applyAlignment="1">
      <alignment vertical="center"/>
    </xf>
    <xf numFmtId="0" fontId="32" fillId="0" borderId="15" xfId="2" applyFont="1" applyBorder="1" applyAlignment="1">
      <alignment vertical="center"/>
    </xf>
    <xf numFmtId="0" fontId="32" fillId="0" borderId="52" xfId="2" applyFont="1" applyBorder="1" applyAlignment="1">
      <alignment vertical="center"/>
    </xf>
    <xf numFmtId="0" fontId="31" fillId="0" borderId="55" xfId="2" applyNumberFormat="1" applyFont="1" applyBorder="1" applyAlignment="1">
      <alignment horizontal="center" vertical="center"/>
    </xf>
    <xf numFmtId="0" fontId="27" fillId="4" borderId="47" xfId="2" applyFont="1" applyFill="1" applyBorder="1" applyAlignment="1">
      <alignment horizontal="center" vertical="center" wrapText="1"/>
    </xf>
    <xf numFmtId="0" fontId="27" fillId="4" borderId="48" xfId="2" applyFont="1" applyFill="1" applyBorder="1" applyAlignment="1">
      <alignment horizontal="center" vertical="center" wrapText="1"/>
    </xf>
    <xf numFmtId="0" fontId="27" fillId="4" borderId="53" xfId="2" applyFont="1" applyFill="1" applyBorder="1" applyAlignment="1">
      <alignment horizontal="center" vertical="center" wrapText="1"/>
    </xf>
    <xf numFmtId="0" fontId="27" fillId="4" borderId="60" xfId="2" applyFont="1" applyFill="1" applyBorder="1" applyAlignment="1">
      <alignment horizontal="center" vertical="center" wrapText="1"/>
    </xf>
    <xf numFmtId="0" fontId="27" fillId="4" borderId="0" xfId="2" applyFont="1" applyFill="1" applyBorder="1" applyAlignment="1">
      <alignment horizontal="center" vertical="center" wrapText="1"/>
    </xf>
    <xf numFmtId="0" fontId="27" fillId="4" borderId="61" xfId="2" applyFont="1" applyFill="1" applyBorder="1" applyAlignment="1">
      <alignment horizontal="center" vertical="center" wrapText="1"/>
    </xf>
    <xf numFmtId="0" fontId="32" fillId="4" borderId="60" xfId="2" applyFont="1" applyFill="1" applyBorder="1" applyAlignment="1">
      <alignment vertical="center" wrapText="1"/>
    </xf>
    <xf numFmtId="0" fontId="32" fillId="4" borderId="0" xfId="2" applyFont="1" applyFill="1" applyBorder="1" applyAlignment="1">
      <alignment vertical="center" wrapText="1"/>
    </xf>
    <xf numFmtId="0" fontId="32" fillId="4" borderId="61" xfId="2" applyFont="1" applyFill="1" applyBorder="1" applyAlignment="1">
      <alignment vertical="center" wrapText="1"/>
    </xf>
    <xf numFmtId="0" fontId="32" fillId="4" borderId="50" xfId="2" applyFont="1" applyFill="1" applyBorder="1" applyAlignment="1">
      <alignment vertical="center" wrapText="1"/>
    </xf>
    <xf numFmtId="0" fontId="32" fillId="4" borderId="13" xfId="2" applyFont="1" applyFill="1" applyBorder="1" applyAlignment="1">
      <alignment vertical="center" wrapText="1"/>
    </xf>
    <xf numFmtId="0" fontId="32" fillId="4" borderId="69" xfId="2" applyFont="1" applyFill="1" applyBorder="1" applyAlignment="1">
      <alignment vertical="center" wrapText="1"/>
    </xf>
    <xf numFmtId="49" fontId="27" fillId="2" borderId="39" xfId="2" applyNumberFormat="1" applyFont="1" applyFill="1" applyBorder="1" applyAlignment="1">
      <alignment horizontal="center" vertical="center" wrapText="1"/>
    </xf>
    <xf numFmtId="49" fontId="27" fillId="2" borderId="37" xfId="2" applyNumberFormat="1" applyFont="1" applyFill="1" applyBorder="1" applyAlignment="1">
      <alignment horizontal="center" vertical="center" wrapText="1"/>
    </xf>
    <xf numFmtId="49" fontId="27" fillId="2" borderId="38" xfId="2" applyNumberFormat="1" applyFont="1" applyFill="1" applyBorder="1" applyAlignment="1">
      <alignment horizontal="center" vertical="center" wrapText="1"/>
    </xf>
    <xf numFmtId="49" fontId="27" fillId="2" borderId="85" xfId="2" applyNumberFormat="1" applyFont="1" applyFill="1" applyBorder="1" applyAlignment="1">
      <alignment horizontal="center" vertical="center" wrapText="1"/>
    </xf>
    <xf numFmtId="49" fontId="27" fillId="2" borderId="92" xfId="2" applyNumberFormat="1" applyFont="1" applyFill="1" applyBorder="1" applyAlignment="1">
      <alignment horizontal="center" vertical="center" wrapText="1"/>
    </xf>
    <xf numFmtId="49" fontId="27" fillId="2" borderId="93" xfId="2" applyNumberFormat="1" applyFont="1" applyFill="1" applyBorder="1" applyAlignment="1">
      <alignment horizontal="center" vertical="center" wrapText="1"/>
    </xf>
    <xf numFmtId="0" fontId="31" fillId="0" borderId="48" xfId="2" applyNumberFormat="1" applyFont="1" applyBorder="1" applyAlignment="1">
      <alignment horizontal="center" vertical="center"/>
    </xf>
    <xf numFmtId="0" fontId="31" fillId="0" borderId="0" xfId="2" applyNumberFormat="1" applyFont="1" applyBorder="1" applyAlignment="1">
      <alignment horizontal="center" vertical="center"/>
    </xf>
    <xf numFmtId="49" fontId="27" fillId="2" borderId="69" xfId="2" applyNumberFormat="1" applyFont="1" applyFill="1" applyBorder="1" applyAlignment="1">
      <alignment horizontal="center" vertical="center"/>
    </xf>
    <xf numFmtId="0" fontId="27" fillId="4" borderId="47" xfId="2" applyFont="1" applyFill="1" applyBorder="1" applyAlignment="1">
      <alignment horizontal="center" vertical="center"/>
    </xf>
    <xf numFmtId="0" fontId="27" fillId="4" borderId="48" xfId="2" applyFont="1" applyFill="1" applyBorder="1" applyAlignment="1">
      <alignment horizontal="center" vertical="center"/>
    </xf>
    <xf numFmtId="0" fontId="27" fillId="4" borderId="53" xfId="2" applyFont="1" applyFill="1" applyBorder="1" applyAlignment="1">
      <alignment horizontal="center" vertical="center"/>
    </xf>
    <xf numFmtId="0" fontId="27" fillId="4" borderId="50" xfId="2" applyFont="1" applyFill="1" applyBorder="1" applyAlignment="1">
      <alignment horizontal="center" vertical="center"/>
    </xf>
    <xf numFmtId="0" fontId="27" fillId="4" borderId="13" xfId="2" applyFont="1" applyFill="1" applyBorder="1" applyAlignment="1">
      <alignment horizontal="center" vertical="center"/>
    </xf>
    <xf numFmtId="0" fontId="27" fillId="4" borderId="69" xfId="2" applyFont="1" applyFill="1" applyBorder="1" applyAlignment="1">
      <alignment horizontal="center" vertical="center"/>
    </xf>
    <xf numFmtId="0" fontId="31" fillId="0" borderId="59" xfId="2" applyNumberFormat="1" applyFont="1" applyBorder="1" applyAlignment="1">
      <alignment horizontal="center" vertical="center"/>
    </xf>
    <xf numFmtId="0" fontId="31" fillId="0" borderId="15" xfId="2" applyNumberFormat="1" applyFont="1" applyBorder="1" applyAlignment="1">
      <alignment horizontal="center" vertical="center"/>
    </xf>
    <xf numFmtId="0" fontId="31" fillId="0" borderId="12" xfId="2" applyNumberFormat="1" applyFont="1" applyBorder="1" applyAlignment="1">
      <alignment horizontal="center" vertical="center"/>
    </xf>
    <xf numFmtId="49" fontId="27" fillId="2" borderId="51" xfId="2" applyNumberFormat="1" applyFont="1" applyFill="1" applyBorder="1" applyAlignment="1">
      <alignment horizontal="center" vertical="center" wrapText="1"/>
    </xf>
    <xf numFmtId="49" fontId="27" fillId="2" borderId="15" xfId="2" applyNumberFormat="1" applyFont="1" applyFill="1" applyBorder="1" applyAlignment="1">
      <alignment horizontal="center" vertical="center" wrapText="1"/>
    </xf>
    <xf numFmtId="49" fontId="27" fillId="2" borderId="52" xfId="2" applyNumberFormat="1" applyFont="1" applyFill="1" applyBorder="1" applyAlignment="1">
      <alignment horizontal="center" vertical="center" wrapText="1"/>
    </xf>
    <xf numFmtId="49" fontId="34" fillId="2" borderId="43" xfId="2" applyNumberFormat="1" applyFont="1" applyFill="1" applyBorder="1" applyAlignment="1">
      <alignment horizontal="center" vertical="center" shrinkToFit="1"/>
    </xf>
    <xf numFmtId="0" fontId="34" fillId="0" borderId="12" xfId="2" applyFont="1" applyBorder="1" applyAlignment="1">
      <alignment horizontal="center" vertical="center" shrinkToFit="1"/>
    </xf>
    <xf numFmtId="0" fontId="34" fillId="0" borderId="44" xfId="2" applyFont="1" applyBorder="1" applyAlignment="1">
      <alignment horizontal="center" vertical="center" shrinkToFit="1"/>
    </xf>
    <xf numFmtId="49" fontId="34" fillId="2" borderId="12" xfId="2" applyNumberFormat="1" applyFont="1" applyFill="1" applyBorder="1" applyAlignment="1">
      <alignment horizontal="center" vertical="center" shrinkToFit="1"/>
    </xf>
    <xf numFmtId="49" fontId="34" fillId="2" borderId="44" xfId="2" applyNumberFormat="1" applyFont="1" applyFill="1" applyBorder="1" applyAlignment="1">
      <alignment horizontal="center" vertical="center" shrinkToFit="1"/>
    </xf>
    <xf numFmtId="49" fontId="29" fillId="2" borderId="45" xfId="2" applyNumberFormat="1" applyFont="1" applyFill="1" applyBorder="1" applyAlignment="1">
      <alignment horizontal="center" vertical="center" shrinkToFit="1"/>
    </xf>
    <xf numFmtId="49" fontId="29" fillId="2" borderId="59" xfId="2" applyNumberFormat="1" applyFont="1" applyFill="1" applyBorder="1" applyAlignment="1">
      <alignment horizontal="center" vertical="center" shrinkToFit="1"/>
    </xf>
    <xf numFmtId="49" fontId="29" fillId="2" borderId="46" xfId="2" applyNumberFormat="1" applyFont="1" applyFill="1" applyBorder="1" applyAlignment="1">
      <alignment horizontal="center" vertical="center" shrinkToFit="1"/>
    </xf>
    <xf numFmtId="49" fontId="29" fillId="2" borderId="51" xfId="2" applyNumberFormat="1" applyFont="1" applyFill="1" applyBorder="1" applyAlignment="1">
      <alignment horizontal="center" vertical="center" shrinkToFit="1"/>
    </xf>
    <xf numFmtId="49" fontId="29" fillId="2" borderId="15" xfId="2" applyNumberFormat="1" applyFont="1" applyFill="1" applyBorder="1" applyAlignment="1">
      <alignment horizontal="center" vertical="center" shrinkToFit="1"/>
    </xf>
    <xf numFmtId="49" fontId="29" fillId="2" borderId="52" xfId="2" applyNumberFormat="1" applyFont="1" applyFill="1" applyBorder="1" applyAlignment="1">
      <alignment horizontal="center" vertical="center" shrinkToFit="1"/>
    </xf>
    <xf numFmtId="0" fontId="39" fillId="0" borderId="13" xfId="2" applyNumberFormat="1" applyFont="1" applyFill="1" applyBorder="1" applyAlignment="1">
      <alignment horizontal="left" vertical="center" shrinkToFit="1"/>
    </xf>
    <xf numFmtId="49" fontId="25" fillId="0" borderId="0" xfId="2" applyNumberFormat="1" applyFont="1" applyBorder="1" applyAlignment="1">
      <alignment horizontal="center" vertical="center"/>
    </xf>
    <xf numFmtId="49" fontId="29" fillId="2" borderId="47" xfId="2" applyNumberFormat="1" applyFont="1" applyFill="1" applyBorder="1" applyAlignment="1">
      <alignment horizontal="center" vertical="center"/>
    </xf>
    <xf numFmtId="49" fontId="29" fillId="2" borderId="48" xfId="2" applyNumberFormat="1" applyFont="1" applyFill="1" applyBorder="1" applyAlignment="1">
      <alignment horizontal="center" vertical="center"/>
    </xf>
    <xf numFmtId="49" fontId="29" fillId="2" borderId="49" xfId="2" applyNumberFormat="1" applyFont="1" applyFill="1" applyBorder="1" applyAlignment="1">
      <alignment horizontal="center" vertical="center"/>
    </xf>
    <xf numFmtId="49" fontId="29" fillId="2" borderId="54" xfId="2" applyNumberFormat="1" applyFont="1" applyFill="1" applyBorder="1" applyAlignment="1">
      <alignment horizontal="center" vertical="center"/>
    </xf>
    <xf numFmtId="49" fontId="29" fillId="2" borderId="15" xfId="2" applyNumberFormat="1" applyFont="1" applyFill="1" applyBorder="1" applyAlignment="1">
      <alignment horizontal="center" vertical="center"/>
    </xf>
    <xf numFmtId="49" fontId="29" fillId="2" borderId="68" xfId="2" applyNumberFormat="1" applyFont="1" applyFill="1" applyBorder="1" applyAlignment="1">
      <alignment horizontal="center" vertical="center"/>
    </xf>
    <xf numFmtId="49" fontId="40" fillId="2" borderId="47" xfId="2" applyNumberFormat="1" applyFont="1" applyFill="1" applyBorder="1" applyAlignment="1">
      <alignment horizontal="center" vertical="center"/>
    </xf>
    <xf numFmtId="49" fontId="40" fillId="2" borderId="48" xfId="2" applyNumberFormat="1" applyFont="1" applyFill="1" applyBorder="1" applyAlignment="1">
      <alignment horizontal="center" vertical="center"/>
    </xf>
    <xf numFmtId="49" fontId="40" fillId="2" borderId="49" xfId="2" applyNumberFormat="1" applyFont="1" applyFill="1" applyBorder="1" applyAlignment="1">
      <alignment horizontal="center" vertical="center"/>
    </xf>
    <xf numFmtId="49" fontId="40" fillId="2" borderId="50" xfId="2" applyNumberFormat="1" applyFont="1" applyFill="1" applyBorder="1" applyAlignment="1">
      <alignment horizontal="center" vertical="center"/>
    </xf>
    <xf numFmtId="49" fontId="40" fillId="2" borderId="13" xfId="2" applyNumberFormat="1" applyFont="1" applyFill="1" applyBorder="1" applyAlignment="1">
      <alignment horizontal="center" vertical="center"/>
    </xf>
    <xf numFmtId="49" fontId="40" fillId="2" borderId="0" xfId="2" applyNumberFormat="1" applyFont="1" applyFill="1" applyBorder="1" applyAlignment="1">
      <alignment horizontal="center" vertical="center"/>
    </xf>
    <xf numFmtId="49" fontId="40" fillId="2" borderId="26" xfId="2" applyNumberFormat="1" applyFont="1" applyFill="1" applyBorder="1" applyAlignment="1">
      <alignment horizontal="center" vertical="center"/>
    </xf>
    <xf numFmtId="0" fontId="41" fillId="0" borderId="45" xfId="2" applyNumberFormat="1" applyFont="1" applyFill="1" applyBorder="1" applyAlignment="1">
      <alignment horizontal="center" vertical="center"/>
    </xf>
    <xf numFmtId="0" fontId="41" fillId="0" borderId="59" xfId="2" applyNumberFormat="1" applyFont="1" applyFill="1" applyBorder="1" applyAlignment="1">
      <alignment horizontal="center" vertical="center"/>
    </xf>
    <xf numFmtId="0" fontId="41" fillId="0" borderId="46" xfId="2" applyNumberFormat="1" applyFont="1" applyFill="1" applyBorder="1" applyAlignment="1">
      <alignment horizontal="center" vertical="center"/>
    </xf>
    <xf numFmtId="0" fontId="41" fillId="0" borderId="3" xfId="2" applyNumberFormat="1" applyFont="1" applyFill="1" applyBorder="1" applyAlignment="1">
      <alignment horizontal="center" vertical="center"/>
    </xf>
    <xf numFmtId="0" fontId="41" fillId="0" borderId="0" xfId="2" applyNumberFormat="1" applyFont="1" applyFill="1" applyBorder="1" applyAlignment="1">
      <alignment horizontal="center" vertical="center"/>
    </xf>
    <xf numFmtId="0" fontId="41" fillId="0" borderId="61" xfId="2" applyNumberFormat="1" applyFont="1" applyFill="1" applyBorder="1" applyAlignment="1">
      <alignment horizontal="center" vertical="center"/>
    </xf>
    <xf numFmtId="49" fontId="27" fillId="2" borderId="55" xfId="2" applyNumberFormat="1" applyFont="1" applyFill="1" applyBorder="1" applyAlignment="1">
      <alignment horizontal="center" vertical="center" wrapText="1"/>
    </xf>
    <xf numFmtId="49" fontId="27" fillId="2" borderId="49" xfId="2" applyNumberFormat="1" applyFont="1" applyFill="1" applyBorder="1" applyAlignment="1">
      <alignment horizontal="center" vertical="center" wrapText="1"/>
    </xf>
    <xf numFmtId="49" fontId="27" fillId="2" borderId="24" xfId="2" applyNumberFormat="1" applyFont="1" applyFill="1" applyBorder="1" applyAlignment="1">
      <alignment horizontal="center" vertical="center" wrapText="1"/>
    </xf>
    <xf numFmtId="49" fontId="27" fillId="2" borderId="47" xfId="2" applyNumberFormat="1" applyFont="1" applyFill="1" applyBorder="1" applyAlignment="1">
      <alignment horizontal="left" vertical="center" wrapText="1"/>
    </xf>
    <xf numFmtId="49" fontId="27" fillId="2" borderId="48" xfId="2" applyNumberFormat="1" applyFont="1" applyFill="1" applyBorder="1" applyAlignment="1">
      <alignment horizontal="left" vertical="center" wrapText="1"/>
    </xf>
    <xf numFmtId="49" fontId="27" fillId="2" borderId="60" xfId="2" applyNumberFormat="1" applyFont="1" applyFill="1" applyBorder="1" applyAlignment="1">
      <alignment horizontal="left" vertical="center" wrapText="1"/>
    </xf>
    <xf numFmtId="49" fontId="27" fillId="2" borderId="0" xfId="2" applyNumberFormat="1" applyFont="1" applyFill="1" applyBorder="1" applyAlignment="1">
      <alignment horizontal="left" vertical="center" wrapText="1"/>
    </xf>
    <xf numFmtId="0" fontId="42" fillId="0" borderId="43" xfId="2" applyNumberFormat="1" applyFont="1" applyFill="1" applyBorder="1" applyAlignment="1">
      <alignment horizontal="center" vertical="center" wrapText="1"/>
    </xf>
    <xf numFmtId="0" fontId="42" fillId="0" borderId="44" xfId="2" applyNumberFormat="1" applyFont="1" applyFill="1" applyBorder="1" applyAlignment="1">
      <alignment horizontal="center" vertical="center" wrapText="1"/>
    </xf>
    <xf numFmtId="49" fontId="27" fillId="2" borderId="49" xfId="2" applyNumberFormat="1" applyFont="1" applyFill="1" applyBorder="1" applyAlignment="1">
      <alignment horizontal="left" vertical="center" wrapText="1"/>
    </xf>
    <xf numFmtId="49" fontId="27" fillId="2" borderId="13" xfId="2" applyNumberFormat="1" applyFont="1" applyFill="1" applyBorder="1" applyAlignment="1">
      <alignment horizontal="left" vertical="center" wrapText="1"/>
    </xf>
    <xf numFmtId="49" fontId="27" fillId="2" borderId="26" xfId="2" applyNumberFormat="1" applyFont="1" applyFill="1" applyBorder="1" applyAlignment="1">
      <alignment horizontal="left" vertical="center" wrapText="1"/>
    </xf>
    <xf numFmtId="0" fontId="41" fillId="0" borderId="51" xfId="2" applyNumberFormat="1" applyFont="1" applyFill="1" applyBorder="1" applyAlignment="1">
      <alignment horizontal="center" vertical="center"/>
    </xf>
    <xf numFmtId="0" fontId="41" fillId="0" borderId="15" xfId="2" applyNumberFormat="1" applyFont="1" applyFill="1" applyBorder="1" applyAlignment="1">
      <alignment horizontal="center" vertical="center"/>
    </xf>
    <xf numFmtId="0" fontId="41" fillId="0" borderId="52" xfId="2" applyNumberFormat="1" applyFont="1" applyFill="1" applyBorder="1" applyAlignment="1">
      <alignment horizontal="center" vertical="center"/>
    </xf>
    <xf numFmtId="49" fontId="27" fillId="2" borderId="48" xfId="2" applyNumberFormat="1" applyFont="1" applyFill="1" applyBorder="1" applyAlignment="1">
      <alignment horizontal="center" vertical="center" wrapText="1"/>
    </xf>
    <xf numFmtId="49" fontId="27" fillId="2" borderId="50" xfId="2" applyNumberFormat="1" applyFont="1" applyFill="1" applyBorder="1" applyAlignment="1">
      <alignment horizontal="left" vertical="center" wrapText="1"/>
    </xf>
    <xf numFmtId="49" fontId="10" fillId="0" borderId="39" xfId="2" applyNumberFormat="1" applyFont="1" applyBorder="1" applyAlignment="1">
      <alignment horizontal="center" vertical="center"/>
    </xf>
    <xf numFmtId="49" fontId="10" fillId="0" borderId="85" xfId="2" applyNumberFormat="1" applyFont="1" applyBorder="1" applyAlignment="1">
      <alignment horizontal="center" vertical="center"/>
    </xf>
    <xf numFmtId="0" fontId="10" fillId="0" borderId="94" xfId="2" applyNumberFormat="1" applyFont="1" applyBorder="1" applyAlignment="1">
      <alignment horizontal="center" vertical="center"/>
    </xf>
    <xf numFmtId="0" fontId="10" fillId="0" borderId="7" xfId="2" applyNumberFormat="1" applyFont="1" applyBorder="1" applyAlignment="1">
      <alignment horizontal="center" vertical="center"/>
    </xf>
    <xf numFmtId="0" fontId="10" fillId="0" borderId="54" xfId="2" applyNumberFormat="1" applyFont="1" applyBorder="1" applyAlignment="1">
      <alignment horizontal="center" vertical="center"/>
    </xf>
    <xf numFmtId="0" fontId="10" fillId="0" borderId="87" xfId="2" applyNumberFormat="1" applyFont="1" applyBorder="1" applyAlignment="1">
      <alignment horizontal="center" vertical="center"/>
    </xf>
    <xf numFmtId="0" fontId="10" fillId="0" borderId="9" xfId="2" applyNumberFormat="1" applyFont="1" applyBorder="1" applyAlignment="1">
      <alignment horizontal="center" vertical="center"/>
    </xf>
    <xf numFmtId="0" fontId="10" fillId="0" borderId="79" xfId="2" applyNumberFormat="1" applyFont="1" applyBorder="1" applyAlignment="1">
      <alignment horizontal="center" vertical="center"/>
    </xf>
    <xf numFmtId="0" fontId="10" fillId="0" borderId="46" xfId="2" applyNumberFormat="1" applyFont="1" applyBorder="1" applyAlignment="1">
      <alignment horizontal="center" vertical="center"/>
    </xf>
    <xf numFmtId="0" fontId="10" fillId="0" borderId="52" xfId="2" applyNumberFormat="1" applyFont="1" applyBorder="1" applyAlignment="1">
      <alignment horizontal="center" vertical="center"/>
    </xf>
    <xf numFmtId="49" fontId="27" fillId="2" borderId="25" xfId="2" applyNumberFormat="1" applyFont="1" applyFill="1" applyBorder="1" applyAlignment="1">
      <alignment horizontal="center" vertical="center" wrapText="1"/>
    </xf>
    <xf numFmtId="49" fontId="27" fillId="2" borderId="26" xfId="2" applyNumberFormat="1" applyFont="1" applyFill="1" applyBorder="1" applyAlignment="1">
      <alignment horizontal="center" vertical="center" wrapText="1"/>
    </xf>
    <xf numFmtId="49" fontId="34" fillId="2" borderId="48" xfId="2" applyNumberFormat="1" applyFont="1" applyFill="1" applyBorder="1" applyAlignment="1">
      <alignment horizontal="left" vertical="center" wrapText="1"/>
    </xf>
    <xf numFmtId="49" fontId="34" fillId="2" borderId="49" xfId="2" applyNumberFormat="1" applyFont="1" applyFill="1" applyBorder="1" applyAlignment="1">
      <alignment horizontal="left" vertical="center" wrapText="1"/>
    </xf>
    <xf numFmtId="49" fontId="34" fillId="2" borderId="13" xfId="2" applyNumberFormat="1" applyFont="1" applyFill="1" applyBorder="1" applyAlignment="1">
      <alignment horizontal="left" vertical="center" wrapText="1"/>
    </xf>
    <xf numFmtId="49" fontId="34" fillId="2" borderId="26" xfId="2" applyNumberFormat="1" applyFont="1" applyFill="1" applyBorder="1" applyAlignment="1">
      <alignment horizontal="left" vertical="center" wrapText="1"/>
    </xf>
    <xf numFmtId="49" fontId="27" fillId="2" borderId="50" xfId="2" applyNumberFormat="1" applyFont="1" applyFill="1" applyBorder="1" applyAlignment="1">
      <alignment horizontal="center" vertical="center" wrapText="1"/>
    </xf>
    <xf numFmtId="49" fontId="27" fillId="2" borderId="31" xfId="2" applyNumberFormat="1" applyFont="1" applyFill="1" applyBorder="1" applyAlignment="1">
      <alignment horizontal="left" vertical="center" wrapText="1"/>
    </xf>
    <xf numFmtId="49" fontId="27" fillId="2" borderId="11" xfId="2" applyNumberFormat="1" applyFont="1" applyFill="1" applyBorder="1" applyAlignment="1">
      <alignment horizontal="left" vertical="center" wrapText="1"/>
    </xf>
    <xf numFmtId="49" fontId="27" fillId="2" borderId="33" xfId="2" applyNumberFormat="1" applyFont="1" applyFill="1" applyBorder="1" applyAlignment="1">
      <alignment horizontal="left" vertical="center" wrapText="1"/>
    </xf>
    <xf numFmtId="49" fontId="10" fillId="0" borderId="0" xfId="2" applyNumberFormat="1" applyFont="1" applyFill="1" applyBorder="1" applyAlignment="1">
      <alignment horizontal="center"/>
    </xf>
    <xf numFmtId="0" fontId="9" fillId="0" borderId="65" xfId="0" applyFont="1" applyBorder="1" applyAlignment="1">
      <alignment horizontal="left" vertical="center" inden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1" xfId="0" applyFont="1" applyBorder="1" applyAlignment="1">
      <alignment horizontal="left" vertical="center" indent="1"/>
    </xf>
    <xf numFmtId="0" fontId="9" fillId="0" borderId="32" xfId="0" applyFont="1" applyBorder="1" applyAlignment="1">
      <alignment horizontal="left" vertical="center" indent="1"/>
    </xf>
    <xf numFmtId="0" fontId="9" fillId="0" borderId="40" xfId="0" applyFont="1" applyBorder="1" applyAlignment="1">
      <alignment horizontal="center" vertical="center"/>
    </xf>
    <xf numFmtId="0" fontId="9" fillId="0" borderId="97"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8" xfId="0" applyFont="1" applyBorder="1" applyAlignment="1">
      <alignment horizontal="left" vertical="center" indent="1"/>
    </xf>
    <xf numFmtId="0" fontId="9" fillId="0" borderId="29" xfId="0" applyFont="1" applyBorder="1" applyAlignment="1">
      <alignment horizontal="left" vertical="center" indent="1"/>
    </xf>
    <xf numFmtId="0" fontId="9" fillId="0" borderId="65" xfId="0" applyFont="1" applyBorder="1" applyAlignment="1">
      <alignment horizontal="center" vertical="center" shrinkToFit="1"/>
    </xf>
    <xf numFmtId="0" fontId="9" fillId="0" borderId="0" xfId="0" applyFont="1" applyAlignment="1">
      <alignment horizontal="left" vertical="center" indent="1" shrinkToFit="1"/>
    </xf>
    <xf numFmtId="0" fontId="18" fillId="0" borderId="0" xfId="0" applyFont="1" applyAlignment="1">
      <alignment horizontal="distributed" vertical="center"/>
    </xf>
    <xf numFmtId="0" fontId="45" fillId="0" borderId="0" xfId="0" applyFont="1" applyAlignment="1">
      <alignment horizontal="center" vertical="center" shrinkToFit="1"/>
    </xf>
    <xf numFmtId="0" fontId="9" fillId="0" borderId="0" xfId="0" applyFont="1" applyAlignment="1">
      <alignment horizontal="distributed" vertical="center"/>
    </xf>
    <xf numFmtId="177" fontId="9" fillId="0" borderId="0" xfId="0" applyNumberFormat="1" applyFont="1" applyAlignment="1">
      <alignment horizontal="left" vertical="center"/>
    </xf>
    <xf numFmtId="0" fontId="9" fillId="0" borderId="0" xfId="0" applyFont="1" applyAlignment="1">
      <alignment horizontal="distributed" vertical="center" indent="1" shrinkToFit="1"/>
    </xf>
    <xf numFmtId="0" fontId="46" fillId="0" borderId="0" xfId="0" applyFont="1" applyAlignment="1">
      <alignment horizontal="distributed" vertical="center"/>
    </xf>
    <xf numFmtId="0" fontId="9" fillId="0" borderId="0" xfId="0" applyFont="1" applyAlignment="1">
      <alignment vertical="center"/>
    </xf>
    <xf numFmtId="0" fontId="9" fillId="0" borderId="99" xfId="0" applyFont="1" applyBorder="1" applyAlignment="1">
      <alignment horizontal="center" vertical="center"/>
    </xf>
    <xf numFmtId="0" fontId="9" fillId="0" borderId="57" xfId="0" applyFont="1" applyBorder="1" applyAlignment="1">
      <alignment horizontal="center" vertical="center"/>
    </xf>
    <xf numFmtId="0" fontId="9" fillId="0" borderId="101" xfId="0" applyFont="1" applyBorder="1" applyAlignment="1">
      <alignment horizontal="center" vertical="center"/>
    </xf>
    <xf numFmtId="0" fontId="9" fillId="0" borderId="56" xfId="0" applyFont="1" applyBorder="1" applyAlignment="1">
      <alignment horizontal="center" vertical="center"/>
    </xf>
    <xf numFmtId="0" fontId="17" fillId="0" borderId="0" xfId="0" applyFont="1" applyAlignment="1">
      <alignment horizontal="center" vertical="center"/>
    </xf>
    <xf numFmtId="0" fontId="48" fillId="0" borderId="40" xfId="0" applyFont="1" applyBorder="1" applyAlignment="1">
      <alignment vertical="center" wrapText="1"/>
    </xf>
    <xf numFmtId="0" fontId="48" fillId="0" borderId="41" xfId="0" applyFont="1" applyBorder="1" applyAlignment="1">
      <alignment vertical="center" wrapText="1"/>
    </xf>
    <xf numFmtId="0" fontId="48" fillId="0" borderId="97" xfId="0" applyFont="1" applyBorder="1" applyAlignment="1">
      <alignment vertical="center" wrapText="1"/>
    </xf>
    <xf numFmtId="0" fontId="48" fillId="0" borderId="17" xfId="0" applyFont="1" applyBorder="1" applyAlignment="1">
      <alignment vertical="center" wrapText="1"/>
    </xf>
    <xf numFmtId="0" fontId="48" fillId="0" borderId="14" xfId="0" applyFont="1" applyBorder="1" applyAlignment="1">
      <alignment vertical="center" wrapText="1"/>
    </xf>
    <xf numFmtId="0" fontId="48" fillId="0" borderId="18" xfId="0" applyFont="1" applyBorder="1" applyAlignment="1">
      <alignment vertical="center" wrapText="1"/>
    </xf>
    <xf numFmtId="0" fontId="48" fillId="0" borderId="19" xfId="0" applyFont="1" applyBorder="1" applyAlignment="1">
      <alignment vertical="center" wrapText="1"/>
    </xf>
    <xf numFmtId="0" fontId="48" fillId="0" borderId="20" xfId="0" applyFont="1" applyBorder="1" applyAlignment="1">
      <alignment vertical="center" wrapText="1"/>
    </xf>
    <xf numFmtId="0" fontId="48" fillId="0" borderId="21" xfId="0" applyFont="1" applyBorder="1" applyAlignment="1">
      <alignment vertical="center" wrapText="1"/>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3" xfId="0" applyFont="1" applyBorder="1" applyAlignment="1">
      <alignment horizontal="center" vertical="center"/>
    </xf>
    <xf numFmtId="0" fontId="9" fillId="0" borderId="61"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8" xfId="0" applyFont="1" applyBorder="1" applyAlignment="1">
      <alignment horizontal="left" vertical="center" indent="1"/>
    </xf>
    <xf numFmtId="0" fontId="9" fillId="0" borderId="41" xfId="0" applyFont="1" applyBorder="1" applyAlignment="1">
      <alignment horizontal="left" vertical="center" indent="1"/>
    </xf>
    <xf numFmtId="0" fontId="9" fillId="0" borderId="33" xfId="0" applyFont="1" applyBorder="1" applyAlignment="1">
      <alignment horizontal="left" vertical="center" indent="1"/>
    </xf>
    <xf numFmtId="0" fontId="9" fillId="0" borderId="14" xfId="0" applyFont="1" applyBorder="1" applyAlignment="1">
      <alignment horizontal="left" vertical="center" indent="1"/>
    </xf>
    <xf numFmtId="0" fontId="9" fillId="0" borderId="66" xfId="0" applyFont="1" applyBorder="1" applyAlignment="1">
      <alignment horizontal="left" vertical="center" indent="1"/>
    </xf>
    <xf numFmtId="0" fontId="9" fillId="0" borderId="20" xfId="0" applyFont="1" applyBorder="1" applyAlignment="1">
      <alignment horizontal="left" vertical="center" indent="1"/>
    </xf>
    <xf numFmtId="0" fontId="9" fillId="0" borderId="97" xfId="0" applyFont="1" applyBorder="1" applyAlignment="1">
      <alignment horizontal="left" vertical="center" indent="1"/>
    </xf>
    <xf numFmtId="0" fontId="9" fillId="0" borderId="18" xfId="0" applyFont="1" applyBorder="1" applyAlignment="1">
      <alignment horizontal="left" vertical="center" indent="1"/>
    </xf>
    <xf numFmtId="0" fontId="9" fillId="0" borderId="21" xfId="0" applyFont="1" applyBorder="1" applyAlignment="1">
      <alignment horizontal="left" vertical="center" indent="1"/>
    </xf>
    <xf numFmtId="0" fontId="14" fillId="0" borderId="112" xfId="0" applyFont="1" applyBorder="1" applyAlignment="1">
      <alignment horizontal="center" vertical="center"/>
    </xf>
    <xf numFmtId="0" fontId="14" fillId="0" borderId="113" xfId="0" applyFont="1" applyBorder="1" applyAlignment="1">
      <alignment horizontal="center" vertical="center"/>
    </xf>
    <xf numFmtId="0" fontId="14" fillId="0" borderId="114" xfId="0" applyFont="1" applyBorder="1" applyAlignment="1">
      <alignment horizontal="center" vertical="center"/>
    </xf>
    <xf numFmtId="0" fontId="9" fillId="0" borderId="67" xfId="0" applyFont="1" applyBorder="1" applyAlignment="1">
      <alignment horizontal="left" vertical="center" indent="1"/>
    </xf>
    <xf numFmtId="0" fontId="9" fillId="0" borderId="56" xfId="0" applyFont="1" applyBorder="1" applyAlignment="1">
      <alignment horizontal="left" vertical="center" indent="1"/>
    </xf>
    <xf numFmtId="0" fontId="9" fillId="0" borderId="100" xfId="0" applyFont="1" applyBorder="1" applyAlignment="1">
      <alignment horizontal="left" vertical="center" indent="1"/>
    </xf>
    <xf numFmtId="0" fontId="9" fillId="0" borderId="101" xfId="0" applyFont="1" applyBorder="1" applyAlignment="1">
      <alignment horizontal="left" vertical="center" indent="1"/>
    </xf>
    <xf numFmtId="0" fontId="9" fillId="0" borderId="59" xfId="0" applyFont="1" applyBorder="1" applyAlignment="1">
      <alignment horizontal="left" vertical="center" indent="1"/>
    </xf>
    <xf numFmtId="0" fontId="9" fillId="0" borderId="15" xfId="0" applyFont="1" applyBorder="1" applyAlignment="1">
      <alignment horizontal="left" vertical="center" indent="1"/>
    </xf>
    <xf numFmtId="0" fontId="9" fillId="0" borderId="0" xfId="0" applyFont="1" applyBorder="1" applyAlignment="1">
      <alignment horizontal="left" vertical="center" inden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3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xf>
    <xf numFmtId="0" fontId="9" fillId="0" borderId="11" xfId="0" applyFont="1" applyBorder="1" applyAlignment="1">
      <alignment horizontal="center" vertical="center"/>
    </xf>
    <xf numFmtId="0" fontId="9" fillId="0" borderId="33" xfId="0" applyFont="1" applyBorder="1" applyAlignment="1">
      <alignment horizontal="center" vertical="center"/>
    </xf>
    <xf numFmtId="0" fontId="9" fillId="0" borderId="14" xfId="0" applyFont="1" applyBorder="1" applyAlignment="1">
      <alignment horizontal="distributed" vertical="center" indent="1"/>
    </xf>
    <xf numFmtId="0" fontId="9" fillId="0" borderId="14" xfId="0" applyFont="1" applyBorder="1" applyAlignment="1">
      <alignment horizontal="center" vertical="center"/>
    </xf>
    <xf numFmtId="0" fontId="9" fillId="0" borderId="31"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33" xfId="0" applyFont="1" applyBorder="1" applyAlignment="1">
      <alignment horizontal="distributed" vertical="center" indent="1"/>
    </xf>
    <xf numFmtId="38" fontId="9" fillId="0" borderId="31" xfId="4" applyFont="1" applyBorder="1" applyAlignment="1">
      <alignment horizontal="right" vertical="center"/>
    </xf>
    <xf numFmtId="38" fontId="9" fillId="0" borderId="11" xfId="4" applyFont="1" applyBorder="1" applyAlignment="1">
      <alignment horizontal="right" vertical="center"/>
    </xf>
    <xf numFmtId="0" fontId="9" fillId="0" borderId="11" xfId="0" applyFont="1" applyBorder="1" applyAlignment="1">
      <alignment horizontal="right" vertical="center"/>
    </xf>
    <xf numFmtId="40" fontId="9" fillId="0" borderId="11" xfId="4" applyNumberFormat="1" applyFont="1" applyBorder="1" applyAlignment="1">
      <alignment horizontal="right" vertical="center"/>
    </xf>
    <xf numFmtId="0" fontId="19" fillId="0" borderId="0" xfId="0" applyFont="1" applyAlignment="1">
      <alignment horizontal="distributed" vertical="center"/>
    </xf>
    <xf numFmtId="0" fontId="14" fillId="0" borderId="102" xfId="0" applyFont="1" applyBorder="1" applyAlignment="1">
      <alignment horizontal="left" vertical="center" wrapText="1"/>
    </xf>
    <xf numFmtId="0" fontId="14" fillId="0" borderId="103" xfId="0" applyFont="1" applyBorder="1" applyAlignment="1">
      <alignment horizontal="left" vertical="center"/>
    </xf>
    <xf numFmtId="0" fontId="14" fillId="0" borderId="104" xfId="0" applyFont="1" applyBorder="1" applyAlignment="1">
      <alignment horizontal="left" vertical="center"/>
    </xf>
    <xf numFmtId="0" fontId="14" fillId="0" borderId="105" xfId="0" applyFont="1" applyBorder="1" applyAlignment="1">
      <alignment horizontal="left" vertical="center"/>
    </xf>
    <xf numFmtId="0" fontId="14" fillId="0" borderId="0" xfId="0" applyFont="1" applyBorder="1" applyAlignment="1">
      <alignment horizontal="left" vertical="center"/>
    </xf>
    <xf numFmtId="0" fontId="14" fillId="0" borderId="106" xfId="0" applyFont="1" applyBorder="1" applyAlignment="1">
      <alignment horizontal="left" vertical="center"/>
    </xf>
    <xf numFmtId="0" fontId="14" fillId="0" borderId="107" xfId="0" applyFont="1" applyBorder="1" applyAlignment="1">
      <alignment horizontal="left" vertical="center"/>
    </xf>
    <xf numFmtId="0" fontId="14" fillId="0" borderId="108" xfId="0" applyFont="1" applyBorder="1" applyAlignment="1">
      <alignment horizontal="left" vertical="center"/>
    </xf>
    <xf numFmtId="0" fontId="14" fillId="0" borderId="109" xfId="0" applyFont="1" applyBorder="1" applyAlignment="1">
      <alignment horizontal="left" vertical="center"/>
    </xf>
    <xf numFmtId="177" fontId="9" fillId="0" borderId="11" xfId="0" applyNumberFormat="1" applyFont="1" applyBorder="1" applyAlignment="1">
      <alignment horizontal="center" vertical="center"/>
    </xf>
    <xf numFmtId="0" fontId="9" fillId="0" borderId="11" xfId="0" applyFont="1" applyBorder="1" applyAlignment="1">
      <alignment horizontal="center" vertical="center" shrinkToFit="1"/>
    </xf>
    <xf numFmtId="0" fontId="9" fillId="0" borderId="47" xfId="0" applyFont="1" applyBorder="1" applyAlignment="1" applyProtection="1">
      <alignment horizontal="left" vertical="center" indent="2"/>
      <protection locked="0"/>
    </xf>
    <xf numFmtId="0" fontId="9" fillId="0" borderId="48" xfId="0" applyFont="1" applyBorder="1" applyAlignment="1" applyProtection="1">
      <alignment horizontal="left" vertical="center" indent="2"/>
      <protection locked="0"/>
    </xf>
    <xf numFmtId="0" fontId="9" fillId="0" borderId="49" xfId="0" applyFont="1" applyBorder="1" applyAlignment="1" applyProtection="1">
      <alignment horizontal="left" vertical="center" indent="2"/>
      <protection locked="0"/>
    </xf>
    <xf numFmtId="0" fontId="9" fillId="0" borderId="60" xfId="0" applyFont="1" applyBorder="1" applyAlignment="1" applyProtection="1">
      <alignment horizontal="left" vertical="center" indent="2"/>
      <protection locked="0"/>
    </xf>
    <xf numFmtId="0" fontId="9" fillId="0" borderId="0" xfId="0" applyFont="1" applyBorder="1" applyAlignment="1" applyProtection="1">
      <alignment horizontal="left" vertical="center" indent="2"/>
      <protection locked="0"/>
    </xf>
    <xf numFmtId="0" fontId="9" fillId="0" borderId="24" xfId="0" applyFont="1" applyBorder="1" applyAlignment="1" applyProtection="1">
      <alignment horizontal="left" vertical="center" indent="2"/>
      <protection locked="0"/>
    </xf>
    <xf numFmtId="0" fontId="9" fillId="0" borderId="50" xfId="0" applyFont="1" applyBorder="1" applyAlignment="1" applyProtection="1">
      <alignment horizontal="left" vertical="center" indent="2"/>
      <protection locked="0"/>
    </xf>
    <xf numFmtId="0" fontId="9" fillId="0" borderId="13" xfId="0" applyFont="1" applyBorder="1" applyAlignment="1" applyProtection="1">
      <alignment horizontal="left" vertical="center" indent="2"/>
      <protection locked="0"/>
    </xf>
    <xf numFmtId="0" fontId="9" fillId="0" borderId="26" xfId="0" applyFont="1" applyBorder="1" applyAlignment="1" applyProtection="1">
      <alignment horizontal="left" vertical="center" indent="2"/>
      <protection locked="0"/>
    </xf>
    <xf numFmtId="178" fontId="9" fillId="0" borderId="47" xfId="0" applyNumberFormat="1" applyFont="1" applyBorder="1" applyAlignment="1" applyProtection="1">
      <alignment horizontal="center" vertical="center" shrinkToFit="1"/>
      <protection locked="0"/>
    </xf>
    <xf numFmtId="178" fontId="9" fillId="0" borderId="48" xfId="0" applyNumberFormat="1" applyFont="1" applyBorder="1" applyAlignment="1" applyProtection="1">
      <alignment horizontal="center" vertical="center" shrinkToFit="1"/>
      <protection locked="0"/>
    </xf>
    <xf numFmtId="0" fontId="9" fillId="0" borderId="49" xfId="0" applyFont="1" applyBorder="1" applyAlignment="1">
      <alignment horizontal="center" vertical="center" shrinkToFit="1"/>
    </xf>
    <xf numFmtId="0" fontId="9" fillId="0" borderId="47" xfId="0" applyFont="1" applyBorder="1" applyAlignment="1">
      <alignment horizontal="center" vertical="center" shrinkToFit="1"/>
    </xf>
    <xf numFmtId="178" fontId="9" fillId="0" borderId="50" xfId="0" applyNumberFormat="1" applyFont="1" applyBorder="1" applyAlignment="1" applyProtection="1">
      <alignment horizontal="center" vertical="center" shrinkToFit="1"/>
      <protection locked="0"/>
    </xf>
    <xf numFmtId="178" fontId="9" fillId="0" borderId="13" xfId="0" applyNumberFormat="1" applyFont="1" applyBorder="1" applyAlignment="1" applyProtection="1">
      <alignment horizontal="center" vertical="center" shrinkToFit="1"/>
      <protection locked="0"/>
    </xf>
    <xf numFmtId="0" fontId="19" fillId="0" borderId="0" xfId="0" applyFont="1" applyAlignment="1">
      <alignment horizontal="center" vertical="center"/>
    </xf>
    <xf numFmtId="0" fontId="9" fillId="0" borderId="94" xfId="0" applyFont="1" applyBorder="1" applyAlignment="1">
      <alignment horizontal="center" vertical="center"/>
    </xf>
    <xf numFmtId="0" fontId="9" fillId="0" borderId="59" xfId="0" applyFont="1" applyBorder="1" applyAlignment="1">
      <alignment horizontal="center" vertical="center"/>
    </xf>
    <xf numFmtId="0" fontId="9" fillId="0" borderId="50" xfId="0" applyFont="1" applyBorder="1" applyAlignment="1">
      <alignment horizontal="center" vertical="center"/>
    </xf>
    <xf numFmtId="0" fontId="9" fillId="0" borderId="13" xfId="0" applyFont="1" applyBorder="1" applyAlignment="1">
      <alignment horizontal="center" vertical="center"/>
    </xf>
    <xf numFmtId="0" fontId="9" fillId="0" borderId="69" xfId="0" applyFont="1" applyBorder="1" applyAlignment="1">
      <alignment horizontal="center" vertical="center"/>
    </xf>
    <xf numFmtId="0" fontId="9" fillId="0" borderId="63" xfId="0" applyFont="1" applyBorder="1" applyAlignment="1">
      <alignment horizontal="center" vertical="center"/>
    </xf>
    <xf numFmtId="0" fontId="9" fillId="0" borderId="26" xfId="0" applyFont="1" applyBorder="1" applyAlignment="1">
      <alignment horizontal="center" vertical="center"/>
    </xf>
    <xf numFmtId="0" fontId="9" fillId="0" borderId="94" xfId="0" applyFont="1" applyBorder="1" applyAlignment="1">
      <alignment horizontal="center" vertical="center" justifyLastLine="1"/>
    </xf>
    <xf numFmtId="0" fontId="9" fillId="0" borderId="59" xfId="0" applyFont="1" applyBorder="1" applyAlignment="1">
      <alignment horizontal="center" vertical="center" justifyLastLine="1"/>
    </xf>
    <xf numFmtId="0" fontId="9" fillId="0" borderId="63" xfId="0" applyFont="1" applyBorder="1" applyAlignment="1">
      <alignment horizontal="center" vertical="center" justifyLastLine="1"/>
    </xf>
    <xf numFmtId="0" fontId="9" fillId="0" borderId="50" xfId="0" applyFont="1" applyBorder="1" applyAlignment="1">
      <alignment horizontal="center" vertical="center" justifyLastLine="1"/>
    </xf>
    <xf numFmtId="0" fontId="9" fillId="0" borderId="13" xfId="0" applyFont="1" applyBorder="1" applyAlignment="1">
      <alignment horizontal="center" vertical="center" justifyLastLine="1"/>
    </xf>
    <xf numFmtId="0" fontId="9" fillId="0" borderId="26" xfId="0" applyFont="1" applyBorder="1" applyAlignment="1">
      <alignment horizontal="center" vertical="center" justifyLastLine="1"/>
    </xf>
    <xf numFmtId="0" fontId="9" fillId="0" borderId="25" xfId="0" applyFont="1" applyBorder="1" applyAlignment="1">
      <alignment horizontal="center" vertical="center"/>
    </xf>
    <xf numFmtId="0" fontId="9" fillId="0" borderId="13" xfId="0" applyFont="1" applyBorder="1" applyAlignment="1">
      <alignment horizontal="center" vertical="center" shrinkToFit="1"/>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0" fontId="9" fillId="0" borderId="50"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69" xfId="0" applyFont="1" applyBorder="1" applyAlignment="1" applyProtection="1">
      <alignment horizontal="center" vertical="center" shrinkToFit="1"/>
      <protection locked="0"/>
    </xf>
    <xf numFmtId="0" fontId="9" fillId="0" borderId="48"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50" xfId="0" applyFont="1" applyBorder="1" applyAlignment="1">
      <alignment horizontal="center" vertical="center" shrinkToFit="1"/>
    </xf>
    <xf numFmtId="178" fontId="9" fillId="0" borderId="54" xfId="0" applyNumberFormat="1" applyFont="1" applyBorder="1" applyAlignment="1" applyProtection="1">
      <alignment horizontal="center" vertical="center" shrinkToFit="1"/>
      <protection locked="0"/>
    </xf>
    <xf numFmtId="178" fontId="9" fillId="0" borderId="15" xfId="0" applyNumberFormat="1" applyFont="1" applyBorder="1" applyAlignment="1" applyProtection="1">
      <alignment horizontal="center" vertical="center" shrinkToFit="1"/>
      <protection locked="0"/>
    </xf>
    <xf numFmtId="0" fontId="9" fillId="0" borderId="68"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7" xfId="0" applyFont="1" applyBorder="1" applyAlignment="1" applyProtection="1">
      <alignment horizontal="right" vertical="center" shrinkToFit="1"/>
      <protection locked="0"/>
    </xf>
    <xf numFmtId="0" fontId="9" fillId="0" borderId="48" xfId="0" applyFont="1" applyBorder="1" applyAlignment="1" applyProtection="1">
      <alignment horizontal="right" vertical="center" shrinkToFit="1"/>
      <protection locked="0"/>
    </xf>
    <xf numFmtId="0" fontId="9" fillId="0" borderId="49" xfId="0" applyFont="1" applyBorder="1" applyAlignment="1" applyProtection="1">
      <alignment horizontal="right" vertical="center" shrinkToFit="1"/>
      <protection locked="0"/>
    </xf>
    <xf numFmtId="0" fontId="9" fillId="0" borderId="54" xfId="0" applyFont="1" applyBorder="1" applyAlignment="1" applyProtection="1">
      <alignment horizontal="right" vertical="center" shrinkToFit="1"/>
      <protection locked="0"/>
    </xf>
    <xf numFmtId="0" fontId="9" fillId="0" borderId="15" xfId="0" applyFont="1" applyBorder="1" applyAlignment="1" applyProtection="1">
      <alignment horizontal="right" vertical="center" shrinkToFit="1"/>
      <protection locked="0"/>
    </xf>
    <xf numFmtId="0" fontId="9" fillId="0" borderId="68" xfId="0" applyFont="1" applyBorder="1" applyAlignment="1" applyProtection="1">
      <alignment horizontal="right" vertical="center" shrinkToFit="1"/>
      <protection locked="0"/>
    </xf>
    <xf numFmtId="0" fontId="9" fillId="0" borderId="18" xfId="0" applyFont="1" applyBorder="1" applyAlignment="1" applyProtection="1">
      <alignment horizontal="center" vertical="center" shrinkToFit="1"/>
      <protection locked="0"/>
    </xf>
    <xf numFmtId="0" fontId="9" fillId="0" borderId="50" xfId="0" applyFont="1" applyBorder="1" applyAlignment="1" applyProtection="1">
      <alignment horizontal="right" vertical="center" shrinkToFit="1"/>
      <protection locked="0"/>
    </xf>
    <xf numFmtId="0" fontId="9" fillId="0" borderId="13" xfId="0" applyFont="1" applyBorder="1" applyAlignment="1" applyProtection="1">
      <alignment horizontal="right" vertical="center" shrinkToFit="1"/>
      <protection locked="0"/>
    </xf>
    <xf numFmtId="0" fontId="9" fillId="0" borderId="26" xfId="0" applyFont="1" applyBorder="1" applyAlignment="1" applyProtection="1">
      <alignment horizontal="right" vertical="center" shrinkToFit="1"/>
      <protection locked="0"/>
    </xf>
    <xf numFmtId="0" fontId="9" fillId="0" borderId="94" xfId="0" applyFont="1" applyBorder="1" applyAlignment="1">
      <alignment horizontal="center" vertical="center" wrapText="1"/>
    </xf>
    <xf numFmtId="0" fontId="20" fillId="5" borderId="50"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26" xfId="0" applyFont="1" applyFill="1" applyBorder="1" applyAlignment="1" applyProtection="1">
      <alignment horizontal="center" vertical="center" wrapText="1"/>
      <protection locked="0"/>
    </xf>
    <xf numFmtId="0" fontId="9" fillId="0" borderId="11" xfId="0" applyFont="1" applyBorder="1" applyAlignment="1">
      <alignment horizontal="distributed" vertical="center"/>
    </xf>
    <xf numFmtId="0" fontId="9" fillId="0" borderId="11"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51"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68"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wrapText="1"/>
      <protection locked="0"/>
    </xf>
    <xf numFmtId="0" fontId="9" fillId="0" borderId="47"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178" fontId="9" fillId="0" borderId="13"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23" fillId="0" borderId="102" xfId="0" applyFont="1" applyBorder="1" applyAlignment="1">
      <alignment horizontal="center" vertical="center"/>
    </xf>
    <xf numFmtId="0" fontId="23"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0" borderId="0" xfId="0" applyFont="1" applyBorder="1" applyAlignment="1">
      <alignment horizontal="center" vertical="center"/>
    </xf>
    <xf numFmtId="0" fontId="23" fillId="0" borderId="106" xfId="0" applyFont="1" applyBorder="1" applyAlignment="1">
      <alignment horizontal="center" vertical="center"/>
    </xf>
    <xf numFmtId="0" fontId="23" fillId="0" borderId="107" xfId="0" applyFont="1" applyBorder="1" applyAlignment="1">
      <alignment horizontal="center" vertical="center"/>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11" fillId="0" borderId="30" xfId="0" applyFont="1" applyBorder="1" applyAlignment="1">
      <alignment horizontal="left" indent="1"/>
    </xf>
    <xf numFmtId="0" fontId="11" fillId="0" borderId="28" xfId="0" applyFont="1" applyBorder="1" applyAlignment="1">
      <alignment horizontal="left" indent="1"/>
    </xf>
    <xf numFmtId="0" fontId="11" fillId="0" borderId="29" xfId="0" applyFont="1" applyBorder="1" applyAlignment="1">
      <alignment horizontal="left" indent="1"/>
    </xf>
    <xf numFmtId="0" fontId="11" fillId="0" borderId="47" xfId="0" applyFont="1" applyBorder="1" applyAlignment="1">
      <alignment horizontal="left" vertical="center" indent="1"/>
    </xf>
    <xf numFmtId="0" fontId="11" fillId="0" borderId="48" xfId="0" applyFont="1" applyBorder="1" applyAlignment="1">
      <alignment horizontal="left" vertical="center" indent="1"/>
    </xf>
    <xf numFmtId="0" fontId="11" fillId="0" borderId="53" xfId="0" applyFont="1" applyBorder="1" applyAlignment="1">
      <alignment horizontal="left" vertical="center" indent="1"/>
    </xf>
    <xf numFmtId="0" fontId="11" fillId="0" borderId="54" xfId="0" applyFont="1" applyBorder="1" applyAlignment="1">
      <alignment horizontal="left" vertical="center" indent="1"/>
    </xf>
    <xf numFmtId="0" fontId="11" fillId="0" borderId="15" xfId="0" applyFont="1" applyBorder="1" applyAlignment="1">
      <alignment horizontal="left" vertical="center" indent="1"/>
    </xf>
    <xf numFmtId="0" fontId="11" fillId="0" borderId="52" xfId="0" applyFont="1" applyBorder="1" applyAlignment="1">
      <alignment horizontal="left" vertical="center" indent="1"/>
    </xf>
    <xf numFmtId="0" fontId="11" fillId="0" borderId="27" xfId="0" applyFont="1" applyBorder="1" applyAlignment="1">
      <alignment horizontal="distributed" vertical="center" wrapText="1" indent="1"/>
    </xf>
    <xf numFmtId="0" fontId="11" fillId="0" borderId="28" xfId="0" applyFont="1" applyBorder="1" applyAlignment="1">
      <alignment horizontal="distributed" vertical="center" wrapText="1" indent="1"/>
    </xf>
    <xf numFmtId="0" fontId="11" fillId="0" borderId="29" xfId="0" applyFont="1" applyBorder="1" applyAlignment="1">
      <alignment horizontal="distributed" vertical="center" wrapText="1" indent="1"/>
    </xf>
    <xf numFmtId="0" fontId="11" fillId="0" borderId="54"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1" fillId="0" borderId="55" xfId="0" applyFont="1" applyBorder="1" applyAlignment="1">
      <alignment horizontal="distributed" indent="1"/>
    </xf>
    <xf numFmtId="0" fontId="11" fillId="0" borderId="48" xfId="0" applyFont="1" applyBorder="1" applyAlignment="1">
      <alignment horizontal="distributed" indent="1"/>
    </xf>
    <xf numFmtId="0" fontId="11" fillId="0" borderId="49" xfId="0" applyFont="1" applyBorder="1" applyAlignment="1">
      <alignment horizontal="distributed" indent="1"/>
    </xf>
    <xf numFmtId="176" fontId="11" fillId="0" borderId="57"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44" xfId="0" applyNumberFormat="1" applyFont="1" applyBorder="1" applyAlignment="1">
      <alignment horizontal="center" vertical="center"/>
    </xf>
    <xf numFmtId="0" fontId="11" fillId="0" borderId="27" xfId="0" applyFont="1" applyBorder="1" applyAlignment="1">
      <alignment horizontal="distributed" indent="1"/>
    </xf>
    <xf numFmtId="0" fontId="11" fillId="0" borderId="28" xfId="0" applyFont="1" applyBorder="1" applyAlignment="1">
      <alignment horizontal="distributed" indent="1"/>
    </xf>
    <xf numFmtId="0" fontId="11" fillId="0" borderId="58" xfId="0" applyFont="1" applyBorder="1" applyAlignment="1">
      <alignment horizontal="distributed" indent="1"/>
    </xf>
    <xf numFmtId="0" fontId="11" fillId="0" borderId="51" xfId="0" applyFont="1" applyBorder="1" applyAlignment="1">
      <alignment horizontal="distributed" vertical="center"/>
    </xf>
    <xf numFmtId="0" fontId="11" fillId="0" borderId="15" xfId="0" applyFont="1" applyBorder="1" applyAlignment="1">
      <alignment horizontal="distributed" vertical="center"/>
    </xf>
    <xf numFmtId="0" fontId="11" fillId="0" borderId="51" xfId="0" applyFont="1" applyBorder="1" applyAlignment="1">
      <alignment horizontal="distributed" vertical="center" indent="1"/>
    </xf>
    <xf numFmtId="0" fontId="11" fillId="0" borderId="15" xfId="0" applyFont="1" applyBorder="1" applyAlignment="1">
      <alignment horizontal="distributed" vertical="center" indent="1"/>
    </xf>
    <xf numFmtId="0" fontId="11" fillId="0" borderId="55" xfId="0" applyFont="1" applyBorder="1" applyAlignment="1">
      <alignment horizontal="left" vertical="center"/>
    </xf>
    <xf numFmtId="0" fontId="11" fillId="0" borderId="48" xfId="0" applyFont="1" applyBorder="1" applyAlignment="1">
      <alignment horizontal="left" vertical="center"/>
    </xf>
    <xf numFmtId="0" fontId="11" fillId="0" borderId="53" xfId="0" applyFont="1" applyBorder="1" applyAlignment="1">
      <alignment horizontal="left" vertical="center"/>
    </xf>
    <xf numFmtId="0" fontId="11" fillId="0" borderId="51" xfId="0" applyFont="1" applyBorder="1" applyAlignment="1">
      <alignment horizontal="left" vertical="center"/>
    </xf>
    <xf numFmtId="0" fontId="11" fillId="0" borderId="15" xfId="0" applyFont="1" applyBorder="1" applyAlignment="1">
      <alignment horizontal="left" vertical="center"/>
    </xf>
    <xf numFmtId="0" fontId="11" fillId="0" borderId="52" xfId="0" applyFont="1" applyBorder="1" applyAlignment="1">
      <alignment horizontal="left" vertical="center"/>
    </xf>
    <xf numFmtId="0" fontId="11" fillId="0" borderId="57" xfId="0" applyFont="1" applyBorder="1" applyAlignment="1">
      <alignment horizontal="center" vertical="center"/>
    </xf>
    <xf numFmtId="0" fontId="11" fillId="0" borderId="12" xfId="0" applyFont="1" applyBorder="1" applyAlignment="1">
      <alignment horizontal="center" vertical="center"/>
    </xf>
    <xf numFmtId="0" fontId="11" fillId="0" borderId="56" xfId="0" applyFont="1" applyBorder="1" applyAlignment="1">
      <alignment horizontal="center" vertical="center"/>
    </xf>
    <xf numFmtId="176" fontId="11" fillId="0" borderId="56" xfId="0" applyNumberFormat="1" applyFont="1" applyBorder="1" applyAlignment="1">
      <alignment horizontal="center" vertical="center"/>
    </xf>
    <xf numFmtId="0" fontId="11" fillId="0" borderId="60" xfId="0" applyFont="1" applyBorder="1" applyAlignment="1">
      <alignment horizontal="left" vertical="center" indent="1"/>
    </xf>
    <xf numFmtId="0" fontId="11" fillId="0" borderId="0" xfId="0" applyFont="1" applyBorder="1" applyAlignment="1">
      <alignment horizontal="left" vertical="center" indent="1"/>
    </xf>
    <xf numFmtId="0" fontId="11" fillId="0" borderId="61" xfId="0" applyFont="1" applyBorder="1" applyAlignment="1">
      <alignment horizontal="left" vertical="center" indent="1"/>
    </xf>
    <xf numFmtId="0" fontId="11" fillId="0" borderId="43" xfId="0" applyFont="1" applyBorder="1" applyAlignment="1">
      <alignment horizontal="center" vertical="center"/>
    </xf>
    <xf numFmtId="0" fontId="11" fillId="0" borderId="52" xfId="0" applyNumberFormat="1" applyFont="1" applyBorder="1" applyAlignment="1">
      <alignment horizontal="center" vertical="center"/>
    </xf>
    <xf numFmtId="0" fontId="11" fillId="0" borderId="57" xfId="0" applyNumberFormat="1" applyFont="1" applyBorder="1" applyAlignment="1">
      <alignment horizontal="center" vertical="center"/>
    </xf>
    <xf numFmtId="0" fontId="11" fillId="0" borderId="56" xfId="0" applyNumberFormat="1" applyFont="1" applyBorder="1" applyAlignment="1">
      <alignment horizontal="center" vertical="center"/>
    </xf>
    <xf numFmtId="0" fontId="11" fillId="0" borderId="0" xfId="0" applyFont="1" applyAlignment="1">
      <alignment horizontal="left" vertical="center" shrinkToFit="1"/>
    </xf>
    <xf numFmtId="0" fontId="11" fillId="0" borderId="45" xfId="0" applyFont="1" applyBorder="1" applyAlignment="1">
      <alignment horizontal="distributed" vertical="center" indent="1"/>
    </xf>
    <xf numFmtId="0" fontId="11" fillId="0" borderId="59" xfId="0" applyFont="1" applyBorder="1" applyAlignment="1">
      <alignment horizontal="distributed" vertical="center" indent="1"/>
    </xf>
    <xf numFmtId="58" fontId="11" fillId="0" borderId="0" xfId="0" applyNumberFormat="1"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horizontal="left" vertical="center"/>
    </xf>
    <xf numFmtId="0" fontId="22" fillId="0" borderId="15" xfId="0" applyFont="1" applyBorder="1" applyAlignment="1">
      <alignment horizontal="center" vertical="center"/>
    </xf>
    <xf numFmtId="0" fontId="11" fillId="0" borderId="15" xfId="0" applyFont="1" applyBorder="1" applyAlignment="1">
      <alignment horizontal="center" vertical="center"/>
    </xf>
    <xf numFmtId="0" fontId="11" fillId="0" borderId="47" xfId="0" applyFont="1" applyBorder="1" applyAlignment="1">
      <alignment horizontal="distributed" vertical="distributed" textRotation="255" indent="5"/>
    </xf>
    <xf numFmtId="0" fontId="11" fillId="0" borderId="48" xfId="0" applyFont="1" applyBorder="1" applyAlignment="1">
      <alignment horizontal="distributed" vertical="distributed" textRotation="255" indent="5"/>
    </xf>
    <xf numFmtId="0" fontId="11" fillId="0" borderId="49" xfId="0" applyFont="1" applyBorder="1" applyAlignment="1">
      <alignment horizontal="distributed" vertical="distributed" textRotation="255" indent="5"/>
    </xf>
    <xf numFmtId="0" fontId="11" fillId="0" borderId="60" xfId="0" applyFont="1" applyBorder="1" applyAlignment="1">
      <alignment horizontal="distributed" vertical="distributed" textRotation="255" indent="5"/>
    </xf>
    <xf numFmtId="0" fontId="11" fillId="0" borderId="0" xfId="0" applyFont="1" applyBorder="1" applyAlignment="1">
      <alignment horizontal="distributed" vertical="distributed" textRotation="255" indent="5"/>
    </xf>
    <xf numFmtId="0" fontId="11" fillId="0" borderId="24" xfId="0" applyFont="1" applyBorder="1" applyAlignment="1">
      <alignment horizontal="distributed" vertical="distributed" textRotation="255" indent="5"/>
    </xf>
    <xf numFmtId="0" fontId="11" fillId="0" borderId="50" xfId="0" applyFont="1" applyBorder="1" applyAlignment="1">
      <alignment horizontal="distributed" vertical="distributed" textRotation="255" indent="5"/>
    </xf>
    <xf numFmtId="0" fontId="11" fillId="0" borderId="13" xfId="0" applyFont="1" applyBorder="1" applyAlignment="1">
      <alignment horizontal="distributed" vertical="distributed" textRotation="255" indent="5"/>
    </xf>
    <xf numFmtId="0" fontId="11" fillId="0" borderId="26" xfId="0" applyFont="1" applyBorder="1" applyAlignment="1">
      <alignment horizontal="distributed" vertical="distributed" textRotation="255" indent="5"/>
    </xf>
    <xf numFmtId="0" fontId="11" fillId="0" borderId="34" xfId="0" applyFont="1" applyBorder="1" applyAlignment="1">
      <alignment horizontal="center"/>
    </xf>
    <xf numFmtId="0" fontId="11" fillId="0" borderId="62" xfId="0" applyFont="1" applyBorder="1" applyAlignment="1">
      <alignment horizontal="center"/>
    </xf>
    <xf numFmtId="0" fontId="11" fillId="0" borderId="22" xfId="0" applyFont="1" applyBorder="1" applyAlignment="1">
      <alignment horizontal="center"/>
    </xf>
    <xf numFmtId="0" fontId="11" fillId="0" borderId="0" xfId="0" applyFont="1" applyAlignment="1">
      <alignment horizontal="center" vertical="center"/>
    </xf>
    <xf numFmtId="58" fontId="11" fillId="0" borderId="0" xfId="0" applyNumberFormat="1" applyFont="1" applyAlignment="1">
      <alignment horizontal="right" vertical="center" wrapText="1" indent="1"/>
    </xf>
    <xf numFmtId="0" fontId="9" fillId="0" borderId="0" xfId="0" applyFont="1" applyAlignment="1">
      <alignment horizontal="left" vertical="center" wrapText="1"/>
    </xf>
    <xf numFmtId="0" fontId="9" fillId="0" borderId="0" xfId="0" applyFont="1" applyAlignment="1">
      <alignment horizontal="left" vertical="center" shrinkToFit="1"/>
    </xf>
    <xf numFmtId="0" fontId="0" fillId="0" borderId="0" xfId="0" applyAlignment="1">
      <alignment horizontal="left" vertical="center"/>
    </xf>
    <xf numFmtId="49" fontId="9" fillId="0" borderId="0" xfId="0" applyNumberFormat="1" applyFont="1" applyAlignment="1">
      <alignment horizontal="left" vertical="center" wrapText="1"/>
    </xf>
    <xf numFmtId="0" fontId="9" fillId="0" borderId="60" xfId="0" applyFont="1" applyBorder="1" applyAlignment="1">
      <alignment vertical="center" wrapText="1"/>
    </xf>
    <xf numFmtId="0" fontId="9" fillId="0" borderId="0" xfId="0" applyFont="1" applyBorder="1" applyAlignment="1">
      <alignment vertical="center" wrapText="1"/>
    </xf>
    <xf numFmtId="0" fontId="9" fillId="0" borderId="24" xfId="0" applyFont="1" applyBorder="1" applyAlignment="1">
      <alignment vertical="center" wrapText="1"/>
    </xf>
    <xf numFmtId="0" fontId="9" fillId="0" borderId="50" xfId="0" applyFont="1" applyBorder="1" applyAlignment="1">
      <alignment vertical="center" wrapText="1"/>
    </xf>
    <xf numFmtId="0" fontId="9" fillId="0" borderId="13" xfId="0" applyFont="1" applyBorder="1" applyAlignment="1">
      <alignment vertical="center" wrapText="1"/>
    </xf>
    <xf numFmtId="0" fontId="9" fillId="0" borderId="26" xfId="0" applyFont="1" applyBorder="1" applyAlignment="1">
      <alignment vertical="center" wrapText="1"/>
    </xf>
  </cellXfs>
  <cellStyles count="6">
    <cellStyle name="ハイパーリンク" xfId="5" builtinId="8"/>
    <cellStyle name="桁区切り" xfId="4" builtinId="6"/>
    <cellStyle name="標準" xfId="0" builtinId="0"/>
    <cellStyle name="標準 2" xfId="1"/>
    <cellStyle name="標準 3" xfId="2"/>
    <cellStyle name="標準 4" xfId="3"/>
  </cellStyles>
  <dxfs count="0"/>
  <tableStyles count="0" defaultTableStyle="TableStyleMedium9" defaultPivotStyle="PivotStyleLight16"/>
  <colors>
    <mruColors>
      <color rgb="FFFFFF66"/>
      <color rgb="FFFFFFCC"/>
      <color rgb="FFCCECFF"/>
      <color rgb="FFBDFFFF"/>
      <color rgb="FF00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28574</xdr:colOff>
      <xdr:row>6</xdr:row>
      <xdr:rowOff>190499</xdr:rowOff>
    </xdr:from>
    <xdr:to>
      <xdr:col>53</xdr:col>
      <xdr:colOff>190500</xdr:colOff>
      <xdr:row>10</xdr:row>
      <xdr:rowOff>38100</xdr:rowOff>
    </xdr:to>
    <xdr:sp macro="" textlink="">
      <xdr:nvSpPr>
        <xdr:cNvPr id="2" name="四角形吹き出し 1"/>
        <xdr:cNvSpPr/>
      </xdr:nvSpPr>
      <xdr:spPr>
        <a:xfrm>
          <a:off x="10839449" y="1590674"/>
          <a:ext cx="2924176" cy="838201"/>
        </a:xfrm>
        <a:prstGeom prst="wedgeRectCallout">
          <a:avLst>
            <a:gd name="adj1" fmla="val -87365"/>
            <a:gd name="adj2" fmla="val 17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入力時は環境依存文字を使用してください。</a:t>
          </a:r>
          <a:endParaRPr lang="ja-JP" altLang="ja-JP">
            <a:solidFill>
              <a:srgbClr val="FF0000"/>
            </a:solidFill>
            <a:effectLst/>
            <a:latin typeface="BIZ UDゴシック" panose="020B0400000000000000" pitchFamily="49" charset="-128"/>
            <a:ea typeface="BIZ UDゴシック" panose="020B0400000000000000" pitchFamily="49" charset="-128"/>
          </a:endParaRPr>
        </a:p>
        <a:p>
          <a:pPr eaLnBrk="1" fontAlgn="auto" latinLnBrk="0" hangingPunct="1"/>
          <a:r>
            <a:rPr kumimoji="1" lang="ja-JP"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環境依存文字がない場合は、全角のカッコを用いて「（株）」と入力してください。</a:t>
          </a:r>
          <a:endParaRPr lang="ja-JP" altLang="ja-JP">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17</xdr:row>
      <xdr:rowOff>95250</xdr:rowOff>
    </xdr:from>
    <xdr:to>
      <xdr:col>43</xdr:col>
      <xdr:colOff>123825</xdr:colOff>
      <xdr:row>21</xdr:row>
      <xdr:rowOff>152400</xdr:rowOff>
    </xdr:to>
    <xdr:sp macro="" textlink="">
      <xdr:nvSpPr>
        <xdr:cNvPr id="6" name="正方形/長方形 5"/>
        <xdr:cNvSpPr/>
      </xdr:nvSpPr>
      <xdr:spPr>
        <a:xfrm>
          <a:off x="8905875" y="4857750"/>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28575</xdr:colOff>
      <xdr:row>17</xdr:row>
      <xdr:rowOff>133350</xdr:rowOff>
    </xdr:from>
    <xdr:to>
      <xdr:col>36</xdr:col>
      <xdr:colOff>28575</xdr:colOff>
      <xdr:row>19</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18</xdr:row>
      <xdr:rowOff>152400</xdr:rowOff>
    </xdr:from>
    <xdr:to>
      <xdr:col>36</xdr:col>
      <xdr:colOff>28575</xdr:colOff>
      <xdr:row>19</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19</xdr:row>
      <xdr:rowOff>123825</xdr:rowOff>
    </xdr:from>
    <xdr:to>
      <xdr:col>36</xdr:col>
      <xdr:colOff>28575</xdr:colOff>
      <xdr:row>23</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48</xdr:row>
      <xdr:rowOff>133351</xdr:rowOff>
    </xdr:from>
    <xdr:to>
      <xdr:col>22</xdr:col>
      <xdr:colOff>0</xdr:colOff>
      <xdr:row>49</xdr:row>
      <xdr:rowOff>138113</xdr:rowOff>
    </xdr:to>
    <xdr:grpSp>
      <xdr:nvGrpSpPr>
        <xdr:cNvPr id="24" name="グループ化 23"/>
        <xdr:cNvGrpSpPr/>
      </xdr:nvGrpSpPr>
      <xdr:grpSpPr>
        <a:xfrm>
          <a:off x="4267200" y="11769091"/>
          <a:ext cx="426720" cy="271462"/>
          <a:chOff x="4762500" y="12163426"/>
          <a:chExt cx="476250" cy="271462"/>
        </a:xfrm>
      </xdr:grpSpPr>
      <xdr:cxnSp macro="">
        <xdr:nvCxnSpPr>
          <xdr:cNvPr id="5" name="直線矢印コネクタ 4"/>
          <xdr:cNvCxnSpPr/>
        </xdr:nvCxnSpPr>
        <xdr:spPr>
          <a:xfrm>
            <a:off x="5000625" y="12172950"/>
            <a:ext cx="238125"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xdr:cNvCxnSpPr/>
        </xdr:nvCxnSpPr>
        <xdr:spPr>
          <a:xfrm>
            <a:off x="4762500" y="12425363"/>
            <a:ext cx="238125" cy="0"/>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xdr:cNvCxnSpPr/>
        </xdr:nvCxnSpPr>
        <xdr:spPr>
          <a:xfrm flipV="1">
            <a:off x="5005388" y="12163426"/>
            <a:ext cx="0" cy="271462"/>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233363</xdr:colOff>
      <xdr:row>53</xdr:row>
      <xdr:rowOff>147637</xdr:rowOff>
    </xdr:from>
    <xdr:to>
      <xdr:col>21</xdr:col>
      <xdr:colOff>233363</xdr:colOff>
      <xdr:row>54</xdr:row>
      <xdr:rowOff>152399</xdr:rowOff>
    </xdr:to>
    <xdr:grpSp>
      <xdr:nvGrpSpPr>
        <xdr:cNvPr id="26" name="グループ化 25"/>
        <xdr:cNvGrpSpPr/>
      </xdr:nvGrpSpPr>
      <xdr:grpSpPr>
        <a:xfrm>
          <a:off x="4264343" y="13116877"/>
          <a:ext cx="426720" cy="271462"/>
          <a:chOff x="4762500" y="12163426"/>
          <a:chExt cx="476250" cy="271462"/>
        </a:xfrm>
      </xdr:grpSpPr>
      <xdr:cxnSp macro="">
        <xdr:nvCxnSpPr>
          <xdr:cNvPr id="28" name="直線矢印コネクタ 27"/>
          <xdr:cNvCxnSpPr/>
        </xdr:nvCxnSpPr>
        <xdr:spPr>
          <a:xfrm>
            <a:off x="5000625" y="12172950"/>
            <a:ext cx="238125"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a:off x="4762500" y="12425363"/>
            <a:ext cx="238125" cy="0"/>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flipV="1">
            <a:off x="5005388" y="12163426"/>
            <a:ext cx="0" cy="271462"/>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0</xdr:colOff>
      <xdr:row>57</xdr:row>
      <xdr:rowOff>128588</xdr:rowOff>
    </xdr:from>
    <xdr:to>
      <xdr:col>21</xdr:col>
      <xdr:colOff>233363</xdr:colOff>
      <xdr:row>57</xdr:row>
      <xdr:rowOff>128588</xdr:rowOff>
    </xdr:to>
    <xdr:cxnSp macro="">
      <xdr:nvCxnSpPr>
        <xdr:cNvPr id="31" name="直線矢印コネクタ 30"/>
        <xdr:cNvCxnSpPr/>
      </xdr:nvCxnSpPr>
      <xdr:spPr>
        <a:xfrm>
          <a:off x="4762500" y="14558963"/>
          <a:ext cx="471488"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32</xdr:row>
      <xdr:rowOff>133350</xdr:rowOff>
    </xdr:from>
    <xdr:to>
      <xdr:col>35</xdr:col>
      <xdr:colOff>266700</xdr:colOff>
      <xdr:row>32</xdr:row>
      <xdr:rowOff>133350</xdr:rowOff>
    </xdr:to>
    <xdr:cxnSp macro="">
      <xdr:nvCxnSpPr>
        <xdr:cNvPr id="25" name="直線矢印コネクタ 24"/>
        <xdr:cNvCxnSpPr/>
      </xdr:nvCxnSpPr>
      <xdr:spPr>
        <a:xfrm flipH="1">
          <a:off x="7229475" y="7820025"/>
          <a:ext cx="16383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35</xdr:row>
      <xdr:rowOff>114300</xdr:rowOff>
    </xdr:from>
    <xdr:to>
      <xdr:col>35</xdr:col>
      <xdr:colOff>266700</xdr:colOff>
      <xdr:row>35</xdr:row>
      <xdr:rowOff>114300</xdr:rowOff>
    </xdr:to>
    <xdr:cxnSp macro="">
      <xdr:nvCxnSpPr>
        <xdr:cNvPr id="19" name="直線矢印コネクタ 18"/>
        <xdr:cNvCxnSpPr/>
      </xdr:nvCxnSpPr>
      <xdr:spPr>
        <a:xfrm flipH="1">
          <a:off x="7229475" y="8543925"/>
          <a:ext cx="16383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39</xdr:row>
      <xdr:rowOff>19050</xdr:rowOff>
    </xdr:from>
    <xdr:to>
      <xdr:col>35</xdr:col>
      <xdr:colOff>257175</xdr:colOff>
      <xdr:row>39</xdr:row>
      <xdr:rowOff>200026</xdr:rowOff>
    </xdr:to>
    <xdr:cxnSp macro="">
      <xdr:nvCxnSpPr>
        <xdr:cNvPr id="27" name="直線矢印コネクタ 26"/>
        <xdr:cNvCxnSpPr/>
      </xdr:nvCxnSpPr>
      <xdr:spPr>
        <a:xfrm flipH="1" flipV="1">
          <a:off x="7229475" y="9439275"/>
          <a:ext cx="1628775" cy="180976"/>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133350</xdr:colOff>
      <xdr:row>10</xdr:row>
      <xdr:rowOff>9525</xdr:rowOff>
    </xdr:from>
    <xdr:to>
      <xdr:col>20</xdr:col>
      <xdr:colOff>133350</xdr:colOff>
      <xdr:row>11</xdr:row>
      <xdr:rowOff>9525</xdr:rowOff>
    </xdr:to>
    <xdr:cxnSp macro="">
      <xdr:nvCxnSpPr>
        <xdr:cNvPr id="5" name="直線矢印コネクタ 4"/>
        <xdr:cNvCxnSpPr/>
      </xdr:nvCxnSpPr>
      <xdr:spPr>
        <a:xfrm>
          <a:off x="3371850" y="124777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76200</xdr:colOff>
      <xdr:row>8</xdr:row>
      <xdr:rowOff>142875</xdr:rowOff>
    </xdr:from>
    <xdr:to>
      <xdr:col>73</xdr:col>
      <xdr:colOff>0</xdr:colOff>
      <xdr:row>8</xdr:row>
      <xdr:rowOff>142875</xdr:rowOff>
    </xdr:to>
    <xdr:cxnSp macro="">
      <xdr:nvCxnSpPr>
        <xdr:cNvPr id="6" name="直線矢印コネクタ 5"/>
        <xdr:cNvCxnSpPr/>
      </xdr:nvCxnSpPr>
      <xdr:spPr>
        <a:xfrm flipH="1">
          <a:off x="11087100" y="141922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126</xdr:row>
      <xdr:rowOff>28575</xdr:rowOff>
    </xdr:from>
    <xdr:to>
      <xdr:col>35</xdr:col>
      <xdr:colOff>9525</xdr:colOff>
      <xdr:row>128</xdr:row>
      <xdr:rowOff>114300</xdr:rowOff>
    </xdr:to>
    <xdr:cxnSp macro="">
      <xdr:nvCxnSpPr>
        <xdr:cNvPr id="7" name="直線矢印コネクタ 596"/>
        <xdr:cNvCxnSpPr>
          <a:cxnSpLocks noChangeShapeType="1"/>
        </xdr:cNvCxnSpPr>
      </xdr:nvCxnSpPr>
      <xdr:spPr bwMode="auto">
        <a:xfrm>
          <a:off x="4867275" y="16792575"/>
          <a:ext cx="809625" cy="390525"/>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30</xdr:col>
      <xdr:colOff>28575</xdr:colOff>
      <xdr:row>111</xdr:row>
      <xdr:rowOff>152400</xdr:rowOff>
    </xdr:from>
    <xdr:to>
      <xdr:col>34</xdr:col>
      <xdr:colOff>133350</xdr:colOff>
      <xdr:row>111</xdr:row>
      <xdr:rowOff>152400</xdr:rowOff>
    </xdr:to>
    <xdr:cxnSp macro="">
      <xdr:nvCxnSpPr>
        <xdr:cNvPr id="8" name="直線矢印コネクタ 598"/>
        <xdr:cNvCxnSpPr>
          <a:cxnSpLocks noChangeShapeType="1"/>
        </xdr:cNvCxnSpPr>
      </xdr:nvCxnSpPr>
      <xdr:spPr bwMode="auto">
        <a:xfrm>
          <a:off x="4886325" y="14630400"/>
          <a:ext cx="752475"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30</xdr:col>
      <xdr:colOff>19050</xdr:colOff>
      <xdr:row>122</xdr:row>
      <xdr:rowOff>9525</xdr:rowOff>
    </xdr:from>
    <xdr:to>
      <xdr:col>34</xdr:col>
      <xdr:colOff>152400</xdr:colOff>
      <xdr:row>122</xdr:row>
      <xdr:rowOff>9525</xdr:rowOff>
    </xdr:to>
    <xdr:cxnSp macro="">
      <xdr:nvCxnSpPr>
        <xdr:cNvPr id="10" name="直線矢印コネクタ 600"/>
        <xdr:cNvCxnSpPr>
          <a:cxnSpLocks noChangeShapeType="1"/>
        </xdr:cNvCxnSpPr>
      </xdr:nvCxnSpPr>
      <xdr:spPr bwMode="auto">
        <a:xfrm>
          <a:off x="4876800" y="16163925"/>
          <a:ext cx="78105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76200</xdr:colOff>
      <xdr:row>20</xdr:row>
      <xdr:rowOff>114300</xdr:rowOff>
    </xdr:from>
    <xdr:to>
      <xdr:col>40</xdr:col>
      <xdr:colOff>180975</xdr:colOff>
      <xdr:row>20</xdr:row>
      <xdr:rowOff>114300</xdr:rowOff>
    </xdr:to>
    <xdr:cxnSp macro="">
      <xdr:nvCxnSpPr>
        <xdr:cNvPr id="3" name="直線矢印コネクタ 2"/>
        <xdr:cNvCxnSpPr/>
      </xdr:nvCxnSpPr>
      <xdr:spPr>
        <a:xfrm flipH="1">
          <a:off x="6934200" y="5238750"/>
          <a:ext cx="86677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20</xdr:row>
      <xdr:rowOff>19049</xdr:rowOff>
    </xdr:from>
    <xdr:to>
      <xdr:col>33</xdr:col>
      <xdr:colOff>180975</xdr:colOff>
      <xdr:row>20</xdr:row>
      <xdr:rowOff>247650</xdr:rowOff>
    </xdr:to>
    <xdr:sp macro="" textlink="">
      <xdr:nvSpPr>
        <xdr:cNvPr id="2" name="楕円 1"/>
        <xdr:cNvSpPr/>
      </xdr:nvSpPr>
      <xdr:spPr>
        <a:xfrm>
          <a:off x="6096000" y="5143499"/>
          <a:ext cx="371475" cy="228601"/>
        </a:xfrm>
        <a:prstGeom prst="ellipse">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76200</xdr:colOff>
      <xdr:row>17</xdr:row>
      <xdr:rowOff>123825</xdr:rowOff>
    </xdr:from>
    <xdr:to>
      <xdr:col>37</xdr:col>
      <xdr:colOff>190501</xdr:colOff>
      <xdr:row>17</xdr:row>
      <xdr:rowOff>133350</xdr:rowOff>
    </xdr:to>
    <xdr:cxnSp macro="">
      <xdr:nvCxnSpPr>
        <xdr:cNvPr id="5" name="直線矢印コネクタ 4"/>
        <xdr:cNvCxnSpPr/>
      </xdr:nvCxnSpPr>
      <xdr:spPr>
        <a:xfrm flipH="1" flipV="1">
          <a:off x="6877050" y="6400800"/>
          <a:ext cx="714376" cy="95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38100</xdr:colOff>
      <xdr:row>12</xdr:row>
      <xdr:rowOff>53340</xdr:rowOff>
    </xdr:from>
    <xdr:to>
      <xdr:col>46</xdr:col>
      <xdr:colOff>501015</xdr:colOff>
      <xdr:row>14</xdr:row>
      <xdr:rowOff>144779</xdr:rowOff>
    </xdr:to>
    <xdr:sp macro="" textlink="">
      <xdr:nvSpPr>
        <xdr:cNvPr id="2" name="四角形吹き出し 1"/>
        <xdr:cNvSpPr/>
      </xdr:nvSpPr>
      <xdr:spPr>
        <a:xfrm>
          <a:off x="7071360" y="2918460"/>
          <a:ext cx="2840355" cy="777239"/>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この様式は直接入力してください。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なお、必要な内容が全て記載されていれば、任意の様式で提出可能。</a:t>
          </a:r>
        </a:p>
      </xdr:txBody>
    </xdr:sp>
    <xdr:clientData/>
  </xdr:twoCellAnchor>
  <xdr:twoCellAnchor>
    <xdr:from>
      <xdr:col>35</xdr:col>
      <xdr:colOff>236220</xdr:colOff>
      <xdr:row>2</xdr:row>
      <xdr:rowOff>104776</xdr:rowOff>
    </xdr:from>
    <xdr:to>
      <xdr:col>43</xdr:col>
      <xdr:colOff>236220</xdr:colOff>
      <xdr:row>5</xdr:row>
      <xdr:rowOff>43816</xdr:rowOff>
    </xdr:to>
    <xdr:sp macro="" textlink="">
      <xdr:nvSpPr>
        <xdr:cNvPr id="3" name="四角形吹き出し 2"/>
        <xdr:cNvSpPr/>
      </xdr:nvSpPr>
      <xdr:spPr>
        <a:xfrm>
          <a:off x="6766560" y="577216"/>
          <a:ext cx="2011680" cy="46482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この調書は、申請業種ごとに１枚ずつ作成してください。</a:t>
          </a:r>
        </a:p>
      </xdr:txBody>
    </xdr:sp>
    <xdr:clientData/>
  </xdr:twoCellAnchor>
  <xdr:twoCellAnchor>
    <xdr:from>
      <xdr:col>37</xdr:col>
      <xdr:colOff>32385</xdr:colOff>
      <xdr:row>15</xdr:row>
      <xdr:rowOff>148590</xdr:rowOff>
    </xdr:from>
    <xdr:to>
      <xdr:col>46</xdr:col>
      <xdr:colOff>487680</xdr:colOff>
      <xdr:row>17</xdr:row>
      <xdr:rowOff>312419</xdr:rowOff>
    </xdr:to>
    <xdr:sp macro="" textlink="">
      <xdr:nvSpPr>
        <xdr:cNvPr id="5" name="四角形吹き出し 4"/>
        <xdr:cNvSpPr/>
      </xdr:nvSpPr>
      <xdr:spPr>
        <a:xfrm>
          <a:off x="7065645" y="4042410"/>
          <a:ext cx="2832735" cy="849629"/>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建物清掃業務申請の際には、官公庁（学校を含む）の実績をすべて記載してください。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37</xdr:col>
      <xdr:colOff>51435</xdr:colOff>
      <xdr:row>19</xdr:row>
      <xdr:rowOff>160020</xdr:rowOff>
    </xdr:from>
    <xdr:to>
      <xdr:col>46</xdr:col>
      <xdr:colOff>521970</xdr:colOff>
      <xdr:row>21</xdr:row>
      <xdr:rowOff>320040</xdr:rowOff>
    </xdr:to>
    <xdr:sp macro="" textlink="">
      <xdr:nvSpPr>
        <xdr:cNvPr id="7" name="四角形吹き出し 6"/>
        <xdr:cNvSpPr/>
      </xdr:nvSpPr>
      <xdr:spPr>
        <a:xfrm>
          <a:off x="7084695" y="5425440"/>
          <a:ext cx="2847975" cy="84582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長期継続契約の場合は、金額及び契約期間はそのまま記入し、さらに備考欄に１年あたりの金額を必ず記入してください。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37</xdr:col>
      <xdr:colOff>57150</xdr:colOff>
      <xdr:row>5</xdr:row>
      <xdr:rowOff>226694</xdr:rowOff>
    </xdr:from>
    <xdr:to>
      <xdr:col>46</xdr:col>
      <xdr:colOff>550545</xdr:colOff>
      <xdr:row>11</xdr:row>
      <xdr:rowOff>106680</xdr:rowOff>
    </xdr:to>
    <xdr:sp macro="" textlink="">
      <xdr:nvSpPr>
        <xdr:cNvPr id="6" name="四角形吹き出し 5"/>
        <xdr:cNvSpPr/>
      </xdr:nvSpPr>
      <xdr:spPr>
        <a:xfrm>
          <a:off x="7090410" y="1224914"/>
          <a:ext cx="2870835" cy="1403986"/>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金額については、貴社の決算書に合わせて税抜または税込の金額を記載してください。（例：決算書を税抜で作成している場合は税抜で記載）</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また、税抜か税込か該当するほうを黄色のセルのプルダウンリストから選択してください。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60</xdr:col>
      <xdr:colOff>19050</xdr:colOff>
      <xdr:row>20</xdr:row>
      <xdr:rowOff>161925</xdr:rowOff>
    </xdr:from>
    <xdr:to>
      <xdr:col>79</xdr:col>
      <xdr:colOff>19050</xdr:colOff>
      <xdr:row>23</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57150</xdr:colOff>
      <xdr:row>8</xdr:row>
      <xdr:rowOff>95250</xdr:rowOff>
    </xdr:from>
    <xdr:to>
      <xdr:col>48</xdr:col>
      <xdr:colOff>114300</xdr:colOff>
      <xdr:row>8</xdr:row>
      <xdr:rowOff>371475</xdr:rowOff>
    </xdr:to>
    <xdr:sp macro="" textlink="">
      <xdr:nvSpPr>
        <xdr:cNvPr id="4" name="テキスト ボックス 3"/>
        <xdr:cNvSpPr txBox="1"/>
      </xdr:nvSpPr>
      <xdr:spPr>
        <a:xfrm>
          <a:off x="6057900" y="2571750"/>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58</xdr:col>
      <xdr:colOff>104775</xdr:colOff>
      <xdr:row>19</xdr:row>
      <xdr:rowOff>104773</xdr:rowOff>
    </xdr:from>
    <xdr:to>
      <xdr:col>77</xdr:col>
      <xdr:colOff>104775</xdr:colOff>
      <xdr:row>25</xdr:row>
      <xdr:rowOff>104775</xdr:rowOff>
    </xdr:to>
    <xdr:sp macro="" textlink="">
      <xdr:nvSpPr>
        <xdr:cNvPr id="2" name="四角形吹き出し 1"/>
        <xdr:cNvSpPr/>
      </xdr:nvSpPr>
      <xdr:spPr>
        <a:xfrm>
          <a:off x="7839075" y="6095998"/>
          <a:ext cx="2533650" cy="1714502"/>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r>
            <a:rPr kumimoji="1" lang="ja-JP" altLang="en-US" sz="1100">
              <a:solidFill>
                <a:srgbClr val="FF0000"/>
              </a:solidFill>
              <a:latin typeface="BIZ UDゴシック" panose="020B0400000000000000" pitchFamily="49" charset="-128"/>
              <a:ea typeface="BIZ UDゴシック" panose="020B0400000000000000" pitchFamily="49" charset="-128"/>
            </a:rPr>
            <a:t>。</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66675</xdr:colOff>
      <xdr:row>8</xdr:row>
      <xdr:rowOff>66675</xdr:rowOff>
    </xdr:from>
    <xdr:to>
      <xdr:col>48</xdr:col>
      <xdr:colOff>123825</xdr:colOff>
      <xdr:row>8</xdr:row>
      <xdr:rowOff>342900</xdr:rowOff>
    </xdr:to>
    <xdr:sp macro="" textlink="">
      <xdr:nvSpPr>
        <xdr:cNvPr id="5" name="テキスト ボックス 4"/>
        <xdr:cNvSpPr txBox="1"/>
      </xdr:nvSpPr>
      <xdr:spPr>
        <a:xfrm>
          <a:off x="6067425" y="2628900"/>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285750</xdr:colOff>
      <xdr:row>9</xdr:row>
      <xdr:rowOff>85725</xdr:rowOff>
    </xdr:from>
    <xdr:to>
      <xdr:col>12</xdr:col>
      <xdr:colOff>742950</xdr:colOff>
      <xdr:row>11</xdr:row>
      <xdr:rowOff>38100</xdr:rowOff>
    </xdr:to>
    <xdr:sp macro="" textlink="">
      <xdr:nvSpPr>
        <xdr:cNvPr id="2" name="テキスト ボックス 1"/>
        <xdr:cNvSpPr txBox="1"/>
      </xdr:nvSpPr>
      <xdr:spPr>
        <a:xfrm>
          <a:off x="6029325" y="2038350"/>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46"/>
  <sheetViews>
    <sheetView tabSelected="1" zoomScaleNormal="100" workbookViewId="0">
      <selection activeCell="D3" sqref="D3"/>
    </sheetView>
  </sheetViews>
  <sheetFormatPr defaultColWidth="9" defaultRowHeight="12.6"/>
  <cols>
    <col min="1" max="26" width="3.6640625" style="1" customWidth="1"/>
    <col min="27" max="16384" width="9" style="1"/>
  </cols>
  <sheetData>
    <row r="1" spans="1:24" ht="18" customHeight="1"/>
    <row r="2" spans="1:24" ht="18" customHeight="1">
      <c r="G2" s="128" t="s">
        <v>280</v>
      </c>
      <c r="H2" s="128"/>
      <c r="I2" s="128"/>
      <c r="J2" s="128"/>
      <c r="K2" s="128"/>
      <c r="L2" s="128"/>
      <c r="M2" s="128"/>
      <c r="N2" s="128"/>
      <c r="O2" s="128"/>
      <c r="P2" s="128"/>
      <c r="Q2" s="128"/>
      <c r="R2" s="128"/>
    </row>
    <row r="3" spans="1:24" ht="18" customHeight="1"/>
    <row r="4" spans="1:24" ht="18" customHeight="1">
      <c r="A4" s="129" t="s">
        <v>281</v>
      </c>
      <c r="B4" s="129"/>
      <c r="C4" s="129"/>
      <c r="D4" s="129"/>
      <c r="E4" s="129"/>
      <c r="F4" s="129"/>
      <c r="G4" s="129"/>
      <c r="H4" s="129"/>
      <c r="I4" s="129"/>
      <c r="J4" s="129"/>
      <c r="K4" s="129"/>
      <c r="L4" s="129"/>
      <c r="M4" s="129"/>
      <c r="N4" s="129"/>
      <c r="O4" s="129"/>
      <c r="P4" s="129"/>
      <c r="Q4" s="129"/>
      <c r="R4" s="129"/>
      <c r="S4" s="129"/>
      <c r="T4" s="129"/>
      <c r="U4" s="129"/>
      <c r="V4" s="129"/>
      <c r="W4" s="129"/>
      <c r="X4" s="129"/>
    </row>
    <row r="5" spans="1:24" ht="18" customHeight="1">
      <c r="A5" s="116" t="s">
        <v>277</v>
      </c>
      <c r="B5" s="127" t="s">
        <v>315</v>
      </c>
      <c r="C5" s="127"/>
      <c r="D5" s="127"/>
      <c r="E5" s="127"/>
      <c r="F5" s="127"/>
      <c r="G5" s="127"/>
      <c r="H5" s="127"/>
      <c r="I5" s="127"/>
      <c r="J5" s="127"/>
      <c r="K5" s="127"/>
      <c r="L5" s="127"/>
      <c r="M5" s="127"/>
      <c r="N5" s="127"/>
      <c r="O5" s="127"/>
      <c r="P5" s="127"/>
      <c r="Q5" s="127"/>
      <c r="R5" s="127"/>
      <c r="S5" s="127"/>
      <c r="T5" s="127"/>
      <c r="U5" s="127"/>
      <c r="V5" s="127"/>
      <c r="W5" s="127"/>
      <c r="X5" s="127"/>
    </row>
    <row r="6" spans="1:24" ht="18" customHeight="1">
      <c r="A6" s="116" t="s">
        <v>277</v>
      </c>
      <c r="B6" s="127" t="s">
        <v>316</v>
      </c>
      <c r="C6" s="127"/>
      <c r="D6" s="127"/>
      <c r="E6" s="127"/>
      <c r="F6" s="127"/>
      <c r="G6" s="127"/>
      <c r="H6" s="127"/>
      <c r="I6" s="127"/>
      <c r="J6" s="127"/>
      <c r="K6" s="127"/>
      <c r="L6" s="127"/>
      <c r="M6" s="127"/>
      <c r="N6" s="127"/>
      <c r="O6" s="127"/>
      <c r="P6" s="127"/>
      <c r="Q6" s="127"/>
      <c r="R6" s="127"/>
      <c r="S6" s="127"/>
      <c r="T6" s="127"/>
      <c r="U6" s="127"/>
      <c r="V6" s="127"/>
      <c r="W6" s="127"/>
      <c r="X6" s="127"/>
    </row>
    <row r="7" spans="1:24" ht="18" customHeight="1">
      <c r="A7" s="112" t="s">
        <v>277</v>
      </c>
      <c r="B7" s="127" t="s">
        <v>278</v>
      </c>
      <c r="C7" s="127"/>
      <c r="D7" s="127"/>
      <c r="E7" s="127"/>
      <c r="F7" s="127"/>
      <c r="G7" s="127"/>
      <c r="H7" s="127"/>
      <c r="I7" s="127"/>
      <c r="J7" s="127"/>
      <c r="K7" s="127"/>
      <c r="L7" s="127"/>
      <c r="M7" s="127"/>
      <c r="N7" s="127"/>
      <c r="O7" s="127"/>
      <c r="P7" s="127"/>
      <c r="Q7" s="127"/>
      <c r="R7" s="127"/>
      <c r="S7" s="127"/>
      <c r="T7" s="127"/>
      <c r="U7" s="127"/>
      <c r="V7" s="127"/>
      <c r="W7" s="127"/>
      <c r="X7" s="127"/>
    </row>
    <row r="8" spans="1:24" ht="18" customHeight="1">
      <c r="A8" s="116" t="s">
        <v>277</v>
      </c>
      <c r="B8" s="127" t="s">
        <v>317</v>
      </c>
      <c r="C8" s="127"/>
      <c r="D8" s="127"/>
      <c r="E8" s="127"/>
      <c r="F8" s="127"/>
      <c r="G8" s="127"/>
      <c r="H8" s="127"/>
      <c r="I8" s="127"/>
      <c r="J8" s="127"/>
      <c r="K8" s="127"/>
      <c r="L8" s="127"/>
      <c r="M8" s="127"/>
      <c r="N8" s="127"/>
      <c r="O8" s="127"/>
      <c r="P8" s="127"/>
      <c r="Q8" s="127"/>
      <c r="R8" s="127"/>
      <c r="S8" s="127"/>
      <c r="T8" s="127"/>
      <c r="U8" s="127"/>
      <c r="V8" s="127"/>
      <c r="W8" s="127"/>
      <c r="X8" s="127"/>
    </row>
    <row r="9" spans="1:24" ht="18" customHeight="1">
      <c r="A9" s="116"/>
      <c r="B9" s="127"/>
      <c r="C9" s="127"/>
      <c r="D9" s="127"/>
      <c r="E9" s="127"/>
      <c r="F9" s="127"/>
      <c r="G9" s="127"/>
      <c r="H9" s="127"/>
      <c r="I9" s="127"/>
      <c r="J9" s="127"/>
      <c r="K9" s="127"/>
      <c r="L9" s="127"/>
      <c r="M9" s="127"/>
      <c r="N9" s="127"/>
      <c r="O9" s="127"/>
      <c r="P9" s="127"/>
      <c r="Q9" s="127"/>
      <c r="R9" s="127"/>
      <c r="S9" s="127"/>
      <c r="T9" s="127"/>
      <c r="U9" s="127"/>
      <c r="V9" s="127"/>
      <c r="W9" s="127"/>
      <c r="X9" s="127"/>
    </row>
    <row r="10" spans="1:24" ht="18" customHeight="1">
      <c r="A10" s="113" t="s">
        <v>277</v>
      </c>
      <c r="B10" s="130" t="s">
        <v>298</v>
      </c>
      <c r="C10" s="130"/>
      <c r="D10" s="130"/>
      <c r="E10" s="130"/>
      <c r="F10" s="130"/>
      <c r="G10" s="130"/>
      <c r="H10" s="130"/>
      <c r="I10" s="130"/>
      <c r="J10" s="130"/>
      <c r="K10" s="130"/>
      <c r="L10" s="130"/>
      <c r="M10" s="130"/>
      <c r="N10" s="130"/>
      <c r="O10" s="130"/>
      <c r="P10" s="130"/>
      <c r="Q10" s="130"/>
      <c r="R10" s="130"/>
      <c r="S10" s="130"/>
      <c r="T10" s="130"/>
      <c r="U10" s="130"/>
      <c r="V10" s="130"/>
      <c r="W10" s="130"/>
      <c r="X10" s="130"/>
    </row>
    <row r="11" spans="1:24" ht="18" customHeight="1">
      <c r="A11" s="113"/>
      <c r="B11" s="130"/>
      <c r="C11" s="130"/>
      <c r="D11" s="130"/>
      <c r="E11" s="130"/>
      <c r="F11" s="130"/>
      <c r="G11" s="130"/>
      <c r="H11" s="130"/>
      <c r="I11" s="130"/>
      <c r="J11" s="130"/>
      <c r="K11" s="130"/>
      <c r="L11" s="130"/>
      <c r="M11" s="130"/>
      <c r="N11" s="130"/>
      <c r="O11" s="130"/>
      <c r="P11" s="130"/>
      <c r="Q11" s="130"/>
      <c r="R11" s="130"/>
      <c r="S11" s="130"/>
      <c r="T11" s="130"/>
      <c r="U11" s="130"/>
      <c r="V11" s="130"/>
      <c r="W11" s="130"/>
      <c r="X11" s="130"/>
    </row>
    <row r="12" spans="1:24" ht="18" customHeight="1">
      <c r="A12" s="112" t="s">
        <v>277</v>
      </c>
      <c r="B12" s="127" t="s">
        <v>294</v>
      </c>
      <c r="C12" s="127"/>
      <c r="D12" s="127"/>
      <c r="E12" s="127"/>
      <c r="F12" s="127"/>
      <c r="G12" s="127"/>
      <c r="H12" s="127"/>
      <c r="I12" s="127"/>
      <c r="J12" s="127"/>
      <c r="K12" s="127"/>
      <c r="L12" s="127"/>
      <c r="M12" s="127"/>
      <c r="N12" s="127"/>
      <c r="O12" s="127"/>
      <c r="P12" s="127"/>
      <c r="Q12" s="127"/>
      <c r="R12" s="127"/>
      <c r="S12" s="127"/>
      <c r="T12" s="127"/>
      <c r="U12" s="127"/>
      <c r="V12" s="127"/>
      <c r="W12" s="127"/>
      <c r="X12" s="127"/>
    </row>
    <row r="13" spans="1:24" ht="18" customHeight="1">
      <c r="A13" s="112"/>
      <c r="B13" s="127" t="s">
        <v>318</v>
      </c>
      <c r="C13" s="127"/>
      <c r="D13" s="127"/>
      <c r="E13" s="127"/>
      <c r="F13" s="127"/>
      <c r="G13" s="127"/>
      <c r="H13" s="127"/>
      <c r="I13" s="127"/>
      <c r="J13" s="127"/>
      <c r="K13" s="127"/>
      <c r="L13" s="127"/>
      <c r="M13" s="127"/>
      <c r="N13" s="127"/>
      <c r="O13" s="127"/>
      <c r="P13" s="127"/>
      <c r="Q13" s="127"/>
      <c r="R13" s="127"/>
      <c r="S13" s="127"/>
      <c r="T13" s="127"/>
      <c r="U13" s="127"/>
      <c r="V13" s="127"/>
      <c r="W13" s="127"/>
      <c r="X13" s="127"/>
    </row>
    <row r="14" spans="1:24" ht="18" customHeight="1">
      <c r="A14" s="112"/>
      <c r="B14" s="114"/>
      <c r="C14" s="114"/>
      <c r="D14" s="114"/>
      <c r="E14" s="114"/>
      <c r="F14" s="114"/>
      <c r="G14" s="114"/>
      <c r="H14" s="114"/>
      <c r="I14" s="114"/>
      <c r="J14" s="114"/>
      <c r="K14" s="114"/>
      <c r="L14" s="114"/>
      <c r="M14" s="114"/>
      <c r="N14" s="114"/>
      <c r="O14" s="114"/>
      <c r="P14" s="114"/>
      <c r="Q14" s="114"/>
      <c r="R14" s="114"/>
      <c r="S14" s="114"/>
      <c r="T14" s="114"/>
      <c r="U14" s="114"/>
      <c r="V14" s="114"/>
      <c r="W14" s="114"/>
      <c r="X14" s="114"/>
    </row>
    <row r="15" spans="1:24" ht="18" customHeight="1">
      <c r="A15" s="131" t="s">
        <v>282</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row>
    <row r="16" spans="1:24" ht="18" customHeight="1">
      <c r="A16" s="112" t="s">
        <v>277</v>
      </c>
      <c r="B16" s="127" t="s">
        <v>319</v>
      </c>
      <c r="C16" s="127"/>
      <c r="D16" s="127"/>
      <c r="E16" s="127"/>
      <c r="F16" s="127"/>
      <c r="G16" s="127"/>
      <c r="H16" s="127"/>
      <c r="I16" s="127"/>
      <c r="J16" s="127"/>
      <c r="K16" s="127"/>
      <c r="L16" s="127"/>
      <c r="M16" s="127"/>
      <c r="N16" s="127"/>
      <c r="O16" s="127"/>
      <c r="P16" s="127"/>
      <c r="Q16" s="127"/>
      <c r="R16" s="127"/>
      <c r="S16" s="127"/>
      <c r="T16" s="127"/>
      <c r="U16" s="127"/>
      <c r="V16" s="127"/>
      <c r="W16" s="127"/>
      <c r="X16" s="127"/>
    </row>
    <row r="17" spans="1:24" ht="18" customHeight="1">
      <c r="A17" s="112"/>
      <c r="B17" s="127"/>
      <c r="C17" s="127"/>
      <c r="D17" s="127"/>
      <c r="E17" s="127"/>
      <c r="F17" s="127"/>
      <c r="G17" s="127"/>
      <c r="H17" s="127"/>
      <c r="I17" s="127"/>
      <c r="J17" s="127"/>
      <c r="K17" s="127"/>
      <c r="L17" s="127"/>
      <c r="M17" s="127"/>
      <c r="N17" s="127"/>
      <c r="O17" s="127"/>
      <c r="P17" s="127"/>
      <c r="Q17" s="127"/>
      <c r="R17" s="127"/>
      <c r="S17" s="127"/>
      <c r="T17" s="127"/>
      <c r="U17" s="127"/>
      <c r="V17" s="127"/>
      <c r="W17" s="127"/>
      <c r="X17" s="127"/>
    </row>
    <row r="18" spans="1:24" ht="18" customHeight="1">
      <c r="A18" s="112" t="s">
        <v>277</v>
      </c>
      <c r="B18" s="127" t="s">
        <v>279</v>
      </c>
      <c r="C18" s="127"/>
      <c r="D18" s="127"/>
      <c r="E18" s="127"/>
      <c r="F18" s="127"/>
      <c r="G18" s="127"/>
      <c r="H18" s="127"/>
      <c r="I18" s="127"/>
      <c r="J18" s="127"/>
      <c r="K18" s="127"/>
      <c r="L18" s="127"/>
      <c r="M18" s="127"/>
      <c r="N18" s="127"/>
      <c r="O18" s="127"/>
      <c r="P18" s="127"/>
      <c r="Q18" s="127"/>
      <c r="R18" s="127"/>
      <c r="S18" s="127"/>
      <c r="T18" s="127"/>
      <c r="U18" s="127"/>
      <c r="V18" s="127"/>
      <c r="W18" s="127"/>
      <c r="X18" s="127"/>
    </row>
    <row r="19" spans="1:24" ht="18" customHeight="1">
      <c r="A19" s="112"/>
      <c r="B19" s="127"/>
      <c r="C19" s="127"/>
      <c r="D19" s="127"/>
      <c r="E19" s="127"/>
      <c r="F19" s="127"/>
      <c r="G19" s="127"/>
      <c r="H19" s="127"/>
      <c r="I19" s="127"/>
      <c r="J19" s="127"/>
      <c r="K19" s="127"/>
      <c r="L19" s="127"/>
      <c r="M19" s="127"/>
      <c r="N19" s="127"/>
      <c r="O19" s="127"/>
      <c r="P19" s="127"/>
      <c r="Q19" s="127"/>
      <c r="R19" s="127"/>
      <c r="S19" s="127"/>
      <c r="T19" s="127"/>
      <c r="U19" s="127"/>
      <c r="V19" s="127"/>
      <c r="W19" s="127"/>
      <c r="X19" s="127"/>
    </row>
    <row r="20" spans="1:24" ht="18" customHeight="1">
      <c r="A20" s="112"/>
      <c r="B20" s="115"/>
      <c r="C20" s="115"/>
      <c r="D20" s="115"/>
      <c r="E20" s="115"/>
      <c r="F20" s="115"/>
      <c r="G20" s="115"/>
      <c r="H20" s="115"/>
      <c r="I20" s="115"/>
      <c r="J20" s="115"/>
      <c r="K20" s="115"/>
      <c r="L20" s="115"/>
      <c r="M20" s="115"/>
      <c r="N20" s="115"/>
      <c r="O20" s="115"/>
      <c r="P20" s="115"/>
      <c r="Q20" s="115"/>
      <c r="R20" s="115"/>
      <c r="S20" s="115"/>
      <c r="T20" s="115"/>
      <c r="U20" s="115"/>
      <c r="V20" s="115"/>
      <c r="W20" s="115"/>
      <c r="X20" s="115"/>
    </row>
    <row r="21" spans="1:24" ht="18" customHeight="1">
      <c r="A21" s="131" t="s">
        <v>354</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row>
    <row r="22" spans="1:24" ht="18" customHeight="1">
      <c r="A22" s="116" t="s">
        <v>277</v>
      </c>
      <c r="B22" s="127" t="s">
        <v>320</v>
      </c>
      <c r="C22" s="127"/>
      <c r="D22" s="127"/>
      <c r="E22" s="127"/>
      <c r="F22" s="127"/>
      <c r="G22" s="127"/>
      <c r="H22" s="127"/>
      <c r="I22" s="127"/>
      <c r="J22" s="127"/>
      <c r="K22" s="127"/>
      <c r="L22" s="127"/>
      <c r="M22" s="127"/>
      <c r="N22" s="127"/>
      <c r="O22" s="127"/>
      <c r="P22" s="127"/>
      <c r="Q22" s="127"/>
      <c r="R22" s="127"/>
      <c r="S22" s="127"/>
      <c r="T22" s="127"/>
      <c r="U22" s="127"/>
      <c r="V22" s="127"/>
      <c r="W22" s="127"/>
      <c r="X22" s="127"/>
    </row>
    <row r="23" spans="1:24" ht="18" customHeight="1">
      <c r="A23" s="116"/>
      <c r="B23" s="127"/>
      <c r="C23" s="127"/>
      <c r="D23" s="127"/>
      <c r="E23" s="127"/>
      <c r="F23" s="127"/>
      <c r="G23" s="127"/>
      <c r="H23" s="127"/>
      <c r="I23" s="127"/>
      <c r="J23" s="127"/>
      <c r="K23" s="127"/>
      <c r="L23" s="127"/>
      <c r="M23" s="127"/>
      <c r="N23" s="127"/>
      <c r="O23" s="127"/>
      <c r="P23" s="127"/>
      <c r="Q23" s="127"/>
      <c r="R23" s="127"/>
      <c r="S23" s="127"/>
      <c r="T23" s="127"/>
      <c r="U23" s="127"/>
      <c r="V23" s="127"/>
      <c r="W23" s="127"/>
      <c r="X23" s="127"/>
    </row>
    <row r="24" spans="1:24" ht="18" customHeight="1">
      <c r="A24" s="116" t="s">
        <v>277</v>
      </c>
      <c r="B24" s="127" t="s">
        <v>321</v>
      </c>
      <c r="C24" s="127"/>
      <c r="D24" s="127"/>
      <c r="E24" s="127"/>
      <c r="F24" s="127"/>
      <c r="G24" s="127"/>
      <c r="H24" s="127"/>
      <c r="I24" s="127"/>
      <c r="J24" s="127"/>
      <c r="K24" s="127"/>
      <c r="L24" s="127"/>
      <c r="M24" s="127"/>
      <c r="N24" s="127"/>
      <c r="O24" s="127"/>
      <c r="P24" s="127"/>
      <c r="Q24" s="127"/>
      <c r="R24" s="127"/>
      <c r="S24" s="127"/>
      <c r="T24" s="127"/>
      <c r="U24" s="127"/>
      <c r="V24" s="127"/>
      <c r="W24" s="127"/>
      <c r="X24" s="127"/>
    </row>
    <row r="25" spans="1:24" ht="18" customHeight="1">
      <c r="A25" s="116"/>
      <c r="B25" s="127"/>
      <c r="C25" s="127"/>
      <c r="D25" s="127"/>
      <c r="E25" s="127"/>
      <c r="F25" s="127"/>
      <c r="G25" s="127"/>
      <c r="H25" s="127"/>
      <c r="I25" s="127"/>
      <c r="J25" s="127"/>
      <c r="K25" s="127"/>
      <c r="L25" s="127"/>
      <c r="M25" s="127"/>
      <c r="N25" s="127"/>
      <c r="O25" s="127"/>
      <c r="P25" s="127"/>
      <c r="Q25" s="127"/>
      <c r="R25" s="127"/>
      <c r="S25" s="127"/>
      <c r="T25" s="127"/>
      <c r="U25" s="127"/>
      <c r="V25" s="127"/>
      <c r="W25" s="127"/>
      <c r="X25" s="127"/>
    </row>
    <row r="26" spans="1:24" ht="18" customHeight="1">
      <c r="A26" s="116"/>
      <c r="B26" s="127"/>
      <c r="C26" s="127"/>
      <c r="D26" s="127"/>
      <c r="E26" s="127"/>
      <c r="F26" s="127"/>
      <c r="G26" s="127"/>
      <c r="H26" s="127"/>
      <c r="I26" s="127"/>
      <c r="J26" s="127"/>
      <c r="K26" s="127"/>
      <c r="L26" s="127"/>
      <c r="M26" s="127"/>
      <c r="N26" s="127"/>
      <c r="O26" s="127"/>
      <c r="P26" s="127"/>
      <c r="Q26" s="127"/>
      <c r="R26" s="127"/>
      <c r="S26" s="127"/>
      <c r="T26" s="127"/>
      <c r="U26" s="127"/>
      <c r="V26" s="127"/>
      <c r="W26" s="127"/>
      <c r="X26" s="127"/>
    </row>
    <row r="27" spans="1:24" ht="18" customHeight="1">
      <c r="B27" s="127"/>
      <c r="C27" s="127"/>
      <c r="D27" s="127"/>
      <c r="E27" s="127"/>
      <c r="F27" s="127"/>
      <c r="G27" s="127"/>
      <c r="H27" s="127"/>
      <c r="I27" s="127"/>
      <c r="J27" s="127"/>
      <c r="K27" s="127"/>
      <c r="L27" s="127"/>
      <c r="M27" s="127"/>
      <c r="N27" s="127"/>
      <c r="O27" s="127"/>
      <c r="P27" s="127"/>
      <c r="Q27" s="127"/>
      <c r="R27" s="127"/>
      <c r="S27" s="127"/>
      <c r="T27" s="127"/>
      <c r="U27" s="127"/>
      <c r="V27" s="127"/>
      <c r="W27" s="127"/>
      <c r="X27" s="127"/>
    </row>
    <row r="28" spans="1:24" ht="18" customHeight="1">
      <c r="B28" s="127"/>
      <c r="C28" s="127"/>
      <c r="D28" s="127"/>
      <c r="E28" s="127"/>
      <c r="F28" s="127"/>
      <c r="G28" s="127"/>
      <c r="H28" s="127"/>
      <c r="I28" s="127"/>
      <c r="J28" s="127"/>
      <c r="K28" s="127"/>
      <c r="L28" s="127"/>
      <c r="M28" s="127"/>
      <c r="N28" s="127"/>
      <c r="O28" s="127"/>
      <c r="P28" s="127"/>
      <c r="Q28" s="127"/>
      <c r="R28" s="127"/>
      <c r="S28" s="127"/>
      <c r="T28" s="127"/>
      <c r="U28" s="127"/>
      <c r="V28" s="127"/>
      <c r="W28" s="127"/>
      <c r="X28" s="127"/>
    </row>
    <row r="29" spans="1:24" ht="18" customHeight="1">
      <c r="B29" s="127"/>
      <c r="C29" s="127"/>
      <c r="D29" s="127"/>
      <c r="E29" s="127"/>
      <c r="F29" s="127"/>
      <c r="G29" s="127"/>
      <c r="H29" s="127"/>
      <c r="I29" s="127"/>
      <c r="J29" s="127"/>
      <c r="K29" s="127"/>
      <c r="L29" s="127"/>
      <c r="M29" s="127"/>
      <c r="N29" s="127"/>
      <c r="O29" s="127"/>
      <c r="P29" s="127"/>
      <c r="Q29" s="127"/>
      <c r="R29" s="127"/>
      <c r="S29" s="127"/>
      <c r="T29" s="127"/>
      <c r="U29" s="127"/>
      <c r="V29" s="127"/>
      <c r="W29" s="127"/>
      <c r="X29" s="127"/>
    </row>
    <row r="30" spans="1:24" ht="18" customHeight="1"/>
    <row r="31" spans="1:24" ht="18" customHeight="1"/>
    <row r="32" spans="1:2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sheetData>
  <sheetProtection sheet="1" objects="1" scenarios="1"/>
  <mergeCells count="18">
    <mergeCell ref="B10:X11"/>
    <mergeCell ref="A15:X15"/>
    <mergeCell ref="A21:X21"/>
    <mergeCell ref="B12:X12"/>
    <mergeCell ref="B16:X17"/>
    <mergeCell ref="B18:X19"/>
    <mergeCell ref="B13:X13"/>
    <mergeCell ref="G2:R2"/>
    <mergeCell ref="B5:X5"/>
    <mergeCell ref="B6:X6"/>
    <mergeCell ref="B7:X7"/>
    <mergeCell ref="B8:X9"/>
    <mergeCell ref="A4:X4"/>
    <mergeCell ref="B27:X27"/>
    <mergeCell ref="B28:X28"/>
    <mergeCell ref="B29:X29"/>
    <mergeCell ref="B22:X23"/>
    <mergeCell ref="B24:X26"/>
  </mergeCells>
  <phoneticPr fontId="7"/>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V170"/>
  <sheetViews>
    <sheetView topLeftCell="A37" zoomScaleNormal="100" workbookViewId="0">
      <selection activeCell="D45" sqref="D45:E46"/>
    </sheetView>
  </sheetViews>
  <sheetFormatPr defaultColWidth="9" defaultRowHeight="12.6"/>
  <cols>
    <col min="1" max="28" width="3.109375" style="67" customWidth="1"/>
    <col min="29" max="93" width="3.6640625" style="67" customWidth="1"/>
    <col min="94" max="95" width="9" style="67" hidden="1" customWidth="1"/>
    <col min="96" max="97" width="5.21875" style="67" hidden="1" customWidth="1"/>
    <col min="98" max="98" width="6.21875" style="67" hidden="1" customWidth="1"/>
    <col min="99" max="102" width="13.6640625" style="67" hidden="1" customWidth="1"/>
    <col min="103" max="103" width="9" style="67" hidden="1" customWidth="1"/>
    <col min="104" max="104" width="13" style="67" hidden="1" customWidth="1"/>
    <col min="105" max="105" width="5" style="67" hidden="1" customWidth="1"/>
    <col min="106" max="106" width="9" style="67" hidden="1" customWidth="1"/>
    <col min="107" max="107" width="4.21875" style="67" hidden="1" customWidth="1"/>
    <col min="108" max="108" width="29" style="67" hidden="1" customWidth="1"/>
    <col min="109" max="116" width="9" style="67" hidden="1" customWidth="1"/>
    <col min="117" max="117" width="25.44140625" style="67" hidden="1" customWidth="1"/>
    <col min="118" max="118" width="2.77734375" style="67" hidden="1" customWidth="1"/>
    <col min="119" max="119" width="17.21875" style="67" hidden="1" customWidth="1"/>
    <col min="120" max="120" width="2.77734375" style="67" hidden="1" customWidth="1"/>
    <col min="121" max="121" width="19.88671875" style="67" hidden="1" customWidth="1"/>
    <col min="122" max="122" width="3.88671875" style="67" hidden="1" customWidth="1"/>
    <col min="123" max="123" width="17.21875" style="67" hidden="1" customWidth="1"/>
    <col min="124" max="124" width="56.44140625" style="67" hidden="1" customWidth="1"/>
    <col min="125" max="126" width="9" style="67" hidden="1" customWidth="1"/>
    <col min="127" max="132" width="9" style="67" customWidth="1"/>
    <col min="133" max="16384" width="9" style="67"/>
  </cols>
  <sheetData>
    <row r="1" spans="1:116" ht="21" customHeight="1">
      <c r="F1" s="212" t="s">
        <v>147</v>
      </c>
      <c r="G1" s="212"/>
      <c r="H1" s="212"/>
      <c r="I1" s="212"/>
      <c r="J1" s="212"/>
      <c r="K1" s="212"/>
      <c r="L1" s="212"/>
      <c r="M1" s="212"/>
      <c r="N1" s="212"/>
      <c r="O1" s="212"/>
      <c r="P1" s="212"/>
      <c r="Q1" s="212"/>
      <c r="R1" s="212"/>
      <c r="S1" s="157" t="s">
        <v>195</v>
      </c>
      <c r="T1" s="157"/>
      <c r="U1" s="157"/>
      <c r="V1" s="157"/>
      <c r="W1" s="157"/>
      <c r="X1" s="132" t="s">
        <v>299</v>
      </c>
      <c r="Y1" s="132"/>
      <c r="Z1" s="132"/>
      <c r="AA1" s="132"/>
    </row>
    <row r="2" spans="1:116" ht="21" customHeight="1">
      <c r="C2" s="191"/>
      <c r="D2" s="192"/>
      <c r="E2" s="193" t="s">
        <v>110</v>
      </c>
      <c r="F2" s="194"/>
      <c r="G2" s="194"/>
      <c r="H2" s="194"/>
      <c r="I2" s="194"/>
      <c r="J2" s="194"/>
      <c r="K2" s="194"/>
      <c r="L2" s="194"/>
      <c r="M2" s="194"/>
      <c r="N2" s="194"/>
      <c r="O2" s="194"/>
      <c r="P2" s="194"/>
      <c r="Q2" s="194"/>
      <c r="R2" s="194"/>
      <c r="S2" s="194"/>
      <c r="T2" s="194"/>
      <c r="U2" s="194"/>
      <c r="V2" s="194"/>
      <c r="W2" s="194"/>
      <c r="X2" s="194"/>
      <c r="Y2" s="194"/>
      <c r="Z2" s="194"/>
      <c r="AA2" s="194"/>
      <c r="AB2" s="194"/>
      <c r="DC2" s="68"/>
    </row>
    <row r="3" spans="1:116" ht="8.25" customHeight="1" thickBot="1">
      <c r="C3" s="94"/>
      <c r="D3" s="94"/>
      <c r="E3" s="95"/>
      <c r="F3" s="96"/>
      <c r="G3" s="96"/>
      <c r="H3" s="96"/>
      <c r="I3" s="96"/>
      <c r="J3" s="96"/>
      <c r="K3" s="96"/>
      <c r="L3" s="96"/>
      <c r="M3" s="96"/>
      <c r="N3" s="96"/>
      <c r="O3" s="96"/>
      <c r="P3" s="96"/>
      <c r="Q3" s="96"/>
      <c r="R3" s="96"/>
      <c r="S3" s="96"/>
      <c r="T3" s="96"/>
      <c r="U3" s="96"/>
      <c r="V3" s="96"/>
      <c r="W3" s="96"/>
      <c r="X3" s="96"/>
      <c r="Y3" s="96"/>
      <c r="Z3" s="96"/>
      <c r="AA3" s="96"/>
      <c r="AB3" s="96"/>
      <c r="DC3" s="68"/>
    </row>
    <row r="4" spans="1:116" ht="21" customHeight="1" thickBot="1">
      <c r="A4" s="166" t="s">
        <v>141</v>
      </c>
      <c r="B4" s="167"/>
      <c r="C4" s="167"/>
      <c r="D4" s="167"/>
      <c r="E4" s="167"/>
      <c r="F4" s="167"/>
      <c r="G4" s="167"/>
      <c r="H4" s="168"/>
      <c r="I4" s="169"/>
      <c r="J4" s="170"/>
      <c r="K4" s="170"/>
      <c r="L4" s="170"/>
      <c r="M4" s="170"/>
      <c r="N4" s="170"/>
      <c r="O4" s="170"/>
      <c r="P4" s="170"/>
      <c r="Q4" s="171"/>
      <c r="AI4" s="213" t="s">
        <v>40</v>
      </c>
      <c r="AJ4" s="213"/>
      <c r="AK4" s="213"/>
      <c r="AL4" s="213"/>
      <c r="AM4" s="213"/>
      <c r="AN4" s="97"/>
      <c r="AO4" s="97"/>
      <c r="DA4" s="69"/>
      <c r="DB4" s="70" t="s">
        <v>194</v>
      </c>
      <c r="DC4" s="68"/>
      <c r="DD4" s="71"/>
      <c r="DE4" s="71"/>
      <c r="DF4" s="71"/>
      <c r="DG4" s="71"/>
      <c r="DH4" s="71"/>
      <c r="DI4" s="71"/>
    </row>
    <row r="5" spans="1:116" ht="19.5" customHeight="1" thickBot="1">
      <c r="A5" s="158" t="s">
        <v>80</v>
      </c>
      <c r="B5" s="159"/>
      <c r="C5" s="159"/>
      <c r="D5" s="159"/>
      <c r="E5" s="159"/>
      <c r="F5" s="159"/>
      <c r="G5" s="159"/>
      <c r="H5" s="159"/>
      <c r="I5" s="206"/>
      <c r="J5" s="207"/>
      <c r="K5" s="207"/>
      <c r="L5" s="207"/>
      <c r="M5" s="207"/>
      <c r="N5" s="207"/>
      <c r="O5" s="207"/>
      <c r="P5" s="207"/>
      <c r="Q5" s="208"/>
      <c r="R5" s="203" t="s">
        <v>145</v>
      </c>
      <c r="S5" s="204"/>
      <c r="T5" s="204"/>
      <c r="U5" s="204"/>
      <c r="V5" s="205"/>
      <c r="W5" s="209"/>
      <c r="X5" s="210"/>
      <c r="Y5" s="210"/>
      <c r="Z5" s="210"/>
      <c r="AA5" s="210"/>
      <c r="AB5" s="210"/>
      <c r="AC5" s="210"/>
      <c r="AD5" s="211"/>
      <c r="AE5" s="98"/>
      <c r="AH5" s="99"/>
      <c r="AI5" s="240" t="s">
        <v>43</v>
      </c>
      <c r="AJ5" s="240"/>
      <c r="AK5" s="240"/>
      <c r="AL5" s="240" t="s">
        <v>44</v>
      </c>
      <c r="AM5" s="240"/>
      <c r="AN5" s="79"/>
      <c r="AO5" s="79"/>
      <c r="CR5" s="70" t="s">
        <v>81</v>
      </c>
      <c r="CS5" s="70" t="s">
        <v>137</v>
      </c>
      <c r="CT5" s="72" t="s">
        <v>139</v>
      </c>
      <c r="CU5" s="69" t="s">
        <v>95</v>
      </c>
      <c r="CV5" s="69" t="s">
        <v>99</v>
      </c>
      <c r="CW5" s="69" t="s">
        <v>101</v>
      </c>
      <c r="CX5" s="69" t="s">
        <v>103</v>
      </c>
      <c r="CY5" s="70" t="s">
        <v>109</v>
      </c>
      <c r="CZ5" s="73" t="s">
        <v>148</v>
      </c>
      <c r="DA5" s="70">
        <v>1</v>
      </c>
      <c r="DB5" s="74">
        <f>COUNTIF($D$45:$E$59,DA5)</f>
        <v>0</v>
      </c>
      <c r="DC5" s="70" t="s">
        <v>263</v>
      </c>
      <c r="DD5" s="74">
        <f>COUNTIF($K$45:$L$46,"○")</f>
        <v>0</v>
      </c>
      <c r="DE5" s="75"/>
      <c r="DF5" s="75"/>
      <c r="DG5" s="75"/>
      <c r="DH5" s="75"/>
      <c r="DI5" s="75"/>
      <c r="DJ5" s="75"/>
      <c r="DK5" s="76">
        <v>43313</v>
      </c>
      <c r="DL5" s="76"/>
    </row>
    <row r="6" spans="1:116" ht="19.5" customHeight="1">
      <c r="A6" s="160" t="s">
        <v>83</v>
      </c>
      <c r="B6" s="161"/>
      <c r="C6" s="161"/>
      <c r="D6" s="161"/>
      <c r="E6" s="161"/>
      <c r="F6" s="161"/>
      <c r="G6" s="161"/>
      <c r="H6" s="161"/>
      <c r="I6" s="255"/>
      <c r="J6" s="256"/>
      <c r="K6" s="256"/>
      <c r="L6" s="256"/>
      <c r="M6" s="256"/>
      <c r="N6" s="256"/>
      <c r="O6" s="256"/>
      <c r="P6" s="256"/>
      <c r="Q6" s="256"/>
      <c r="R6" s="256"/>
      <c r="S6" s="256"/>
      <c r="T6" s="256"/>
      <c r="U6" s="256"/>
      <c r="V6" s="256"/>
      <c r="W6" s="256"/>
      <c r="X6" s="256"/>
      <c r="Y6" s="256"/>
      <c r="Z6" s="256"/>
      <c r="AA6" s="256"/>
      <c r="AB6" s="256"/>
      <c r="AC6" s="256"/>
      <c r="AD6" s="257"/>
      <c r="AH6" s="99"/>
      <c r="AI6" s="248" t="s">
        <v>45</v>
      </c>
      <c r="AJ6" s="248"/>
      <c r="AK6" s="248"/>
      <c r="AL6" s="240" t="s">
        <v>308</v>
      </c>
      <c r="AM6" s="240"/>
      <c r="AN6" s="79"/>
      <c r="AO6" s="79"/>
      <c r="CR6" s="70" t="s">
        <v>82</v>
      </c>
      <c r="CS6" s="70" t="s">
        <v>138</v>
      </c>
      <c r="CT6" s="72" t="s">
        <v>140</v>
      </c>
      <c r="CU6" s="69" t="s">
        <v>96</v>
      </c>
      <c r="CV6" s="69" t="s">
        <v>100</v>
      </c>
      <c r="CW6" s="69" t="s">
        <v>102</v>
      </c>
      <c r="CX6" s="69" t="s">
        <v>104</v>
      </c>
      <c r="CY6" s="70"/>
      <c r="CZ6" s="73" t="s">
        <v>149</v>
      </c>
      <c r="DA6" s="70">
        <v>2</v>
      </c>
      <c r="DB6" s="74">
        <f>COUNTIF($D$45:$E$59,DA6)</f>
        <v>0</v>
      </c>
      <c r="DC6" s="70" t="s">
        <v>245</v>
      </c>
      <c r="DD6" s="74">
        <f>COUNTIF($K$47:$L$50,"○")</f>
        <v>0</v>
      </c>
      <c r="DE6" s="75"/>
      <c r="DF6" s="75"/>
      <c r="DG6" s="75"/>
      <c r="DH6" s="75"/>
      <c r="DI6" s="75"/>
    </row>
    <row r="7" spans="1:116" ht="19.5" customHeight="1">
      <c r="A7" s="162" t="s">
        <v>85</v>
      </c>
      <c r="B7" s="163"/>
      <c r="C7" s="163"/>
      <c r="D7" s="163"/>
      <c r="E7" s="163"/>
      <c r="F7" s="163"/>
      <c r="G7" s="163"/>
      <c r="H7" s="163"/>
      <c r="I7" s="200"/>
      <c r="J7" s="201"/>
      <c r="K7" s="201"/>
      <c r="L7" s="201"/>
      <c r="M7" s="201"/>
      <c r="N7" s="201"/>
      <c r="O7" s="201"/>
      <c r="P7" s="201"/>
      <c r="Q7" s="201"/>
      <c r="R7" s="201"/>
      <c r="S7" s="201"/>
      <c r="T7" s="201"/>
      <c r="U7" s="201"/>
      <c r="V7" s="201"/>
      <c r="W7" s="201"/>
      <c r="X7" s="201"/>
      <c r="Y7" s="201"/>
      <c r="Z7" s="201"/>
      <c r="AA7" s="201"/>
      <c r="AB7" s="201"/>
      <c r="AC7" s="201"/>
      <c r="AD7" s="202"/>
      <c r="AH7" s="100"/>
      <c r="AI7" s="248" t="s">
        <v>47</v>
      </c>
      <c r="AJ7" s="248"/>
      <c r="AK7" s="248"/>
      <c r="AL7" s="240" t="s">
        <v>309</v>
      </c>
      <c r="AM7" s="240"/>
      <c r="AN7" s="79"/>
      <c r="AO7" s="79"/>
      <c r="CR7" s="70"/>
      <c r="CS7" s="69"/>
      <c r="CT7" s="77" t="s">
        <v>150</v>
      </c>
      <c r="CU7" s="69"/>
      <c r="CV7" s="69"/>
      <c r="CW7" s="69"/>
      <c r="CX7" s="69"/>
      <c r="CY7" s="70"/>
      <c r="CZ7" s="78"/>
      <c r="DA7" s="70">
        <v>3</v>
      </c>
      <c r="DB7" s="74">
        <f>COUNTIF($D$45:$E$59,DA7)</f>
        <v>0</v>
      </c>
      <c r="DC7" s="70" t="s">
        <v>246</v>
      </c>
      <c r="DD7" s="74">
        <f>COUNTIF($K$51:$L$55,"○")</f>
        <v>0</v>
      </c>
      <c r="DE7" s="75"/>
      <c r="DF7" s="75"/>
      <c r="DG7" s="75"/>
      <c r="DH7" s="75"/>
      <c r="DI7" s="75"/>
    </row>
    <row r="8" spans="1:116" ht="19.5" customHeight="1">
      <c r="A8" s="164" t="s">
        <v>84</v>
      </c>
      <c r="B8" s="165"/>
      <c r="C8" s="165"/>
      <c r="D8" s="165"/>
      <c r="E8" s="165"/>
      <c r="F8" s="165"/>
      <c r="G8" s="165"/>
      <c r="H8" s="165"/>
      <c r="I8" s="200"/>
      <c r="J8" s="201"/>
      <c r="K8" s="201"/>
      <c r="L8" s="201"/>
      <c r="M8" s="201"/>
      <c r="N8" s="201"/>
      <c r="O8" s="201"/>
      <c r="P8" s="201"/>
      <c r="Q8" s="201"/>
      <c r="R8" s="201"/>
      <c r="S8" s="201"/>
      <c r="T8" s="201"/>
      <c r="U8" s="201"/>
      <c r="V8" s="201"/>
      <c r="W8" s="201"/>
      <c r="X8" s="201"/>
      <c r="Y8" s="201"/>
      <c r="Z8" s="201"/>
      <c r="AA8" s="201"/>
      <c r="AB8" s="201"/>
      <c r="AC8" s="201"/>
      <c r="AD8" s="202"/>
      <c r="AH8" s="100"/>
      <c r="AI8" s="248" t="s">
        <v>48</v>
      </c>
      <c r="AJ8" s="248"/>
      <c r="AK8" s="248"/>
      <c r="AL8" s="240" t="s">
        <v>49</v>
      </c>
      <c r="AM8" s="240"/>
      <c r="AN8" s="79"/>
      <c r="AO8" s="79"/>
      <c r="DA8" s="70">
        <v>4</v>
      </c>
      <c r="DB8" s="74">
        <f>COUNTIF($D$45:$E$59,DA8)</f>
        <v>0</v>
      </c>
      <c r="DC8" s="70"/>
      <c r="DD8" s="74"/>
      <c r="DE8" s="75"/>
      <c r="DF8" s="75"/>
      <c r="DG8" s="75"/>
      <c r="DH8" s="75"/>
      <c r="DI8" s="75"/>
    </row>
    <row r="9" spans="1:116" ht="19.5" customHeight="1">
      <c r="A9" s="164" t="s">
        <v>86</v>
      </c>
      <c r="B9" s="165"/>
      <c r="C9" s="165"/>
      <c r="D9" s="165"/>
      <c r="E9" s="165"/>
      <c r="F9" s="165"/>
      <c r="G9" s="165"/>
      <c r="H9" s="165"/>
      <c r="I9" s="200"/>
      <c r="J9" s="201"/>
      <c r="K9" s="201"/>
      <c r="L9" s="201"/>
      <c r="M9" s="201"/>
      <c r="N9" s="201"/>
      <c r="O9" s="201"/>
      <c r="P9" s="201"/>
      <c r="Q9" s="201"/>
      <c r="R9" s="201"/>
      <c r="S9" s="201"/>
      <c r="T9" s="201"/>
      <c r="U9" s="201"/>
      <c r="V9" s="201"/>
      <c r="W9" s="201"/>
      <c r="X9" s="201"/>
      <c r="Y9" s="201"/>
      <c r="Z9" s="201"/>
      <c r="AA9" s="201"/>
      <c r="AB9" s="201"/>
      <c r="AC9" s="201"/>
      <c r="AD9" s="202"/>
      <c r="AH9" s="79"/>
      <c r="AI9" s="248" t="s">
        <v>52</v>
      </c>
      <c r="AJ9" s="248"/>
      <c r="AK9" s="248"/>
      <c r="AL9" s="240" t="s">
        <v>53</v>
      </c>
      <c r="AM9" s="240"/>
      <c r="AN9" s="79"/>
      <c r="AO9" s="79"/>
      <c r="DA9" s="70">
        <v>5</v>
      </c>
      <c r="DB9" s="74">
        <f>COUNTIF($D$45:$E$59,DA9)</f>
        <v>0</v>
      </c>
      <c r="DC9" s="70"/>
      <c r="DD9" s="74"/>
      <c r="DE9" s="75"/>
      <c r="DF9" s="75"/>
      <c r="DG9" s="75"/>
      <c r="DH9" s="75"/>
      <c r="DI9" s="75"/>
    </row>
    <row r="10" spans="1:116" ht="19.5" customHeight="1">
      <c r="A10" s="164" t="s">
        <v>87</v>
      </c>
      <c r="B10" s="165"/>
      <c r="C10" s="165"/>
      <c r="D10" s="165"/>
      <c r="E10" s="165"/>
      <c r="F10" s="165"/>
      <c r="G10" s="165"/>
      <c r="H10" s="165"/>
      <c r="I10" s="200"/>
      <c r="J10" s="201"/>
      <c r="K10" s="201"/>
      <c r="L10" s="201"/>
      <c r="M10" s="201"/>
      <c r="N10" s="201"/>
      <c r="O10" s="201"/>
      <c r="P10" s="201"/>
      <c r="Q10" s="201"/>
      <c r="R10" s="201"/>
      <c r="S10" s="201"/>
      <c r="T10" s="201"/>
      <c r="U10" s="201"/>
      <c r="V10" s="201"/>
      <c r="W10" s="201"/>
      <c r="X10" s="201"/>
      <c r="Y10" s="201"/>
      <c r="Z10" s="201"/>
      <c r="AA10" s="201"/>
      <c r="AB10" s="201"/>
      <c r="AC10" s="201"/>
      <c r="AD10" s="202"/>
      <c r="AH10" s="79"/>
      <c r="AI10" s="248" t="s">
        <v>54</v>
      </c>
      <c r="AJ10" s="248"/>
      <c r="AK10" s="248"/>
      <c r="AL10" s="240" t="s">
        <v>55</v>
      </c>
      <c r="AM10" s="240"/>
      <c r="AN10" s="79"/>
      <c r="AO10" s="79"/>
      <c r="CZ10" s="68"/>
      <c r="DA10" s="68"/>
      <c r="DB10" s="68"/>
      <c r="DC10" s="68"/>
      <c r="DD10" s="68"/>
      <c r="DE10" s="68"/>
      <c r="DF10" s="68"/>
      <c r="DG10" s="68"/>
      <c r="DH10" s="68"/>
      <c r="DI10" s="68"/>
      <c r="DJ10" s="68"/>
    </row>
    <row r="11" spans="1:116" ht="19.5" customHeight="1">
      <c r="A11" s="164" t="s">
        <v>88</v>
      </c>
      <c r="B11" s="165"/>
      <c r="C11" s="165"/>
      <c r="D11" s="165"/>
      <c r="E11" s="165"/>
      <c r="F11" s="165"/>
      <c r="G11" s="165"/>
      <c r="H11" s="165"/>
      <c r="I11" s="243"/>
      <c r="J11" s="244"/>
      <c r="K11" s="101" t="s">
        <v>89</v>
      </c>
      <c r="L11" s="244"/>
      <c r="M11" s="245"/>
      <c r="N11" s="258"/>
      <c r="O11" s="258"/>
      <c r="P11" s="258"/>
      <c r="Q11" s="258"/>
      <c r="R11" s="258"/>
      <c r="S11" s="258"/>
      <c r="T11" s="258"/>
      <c r="U11" s="258"/>
      <c r="V11" s="258"/>
      <c r="W11" s="258"/>
      <c r="X11" s="258"/>
      <c r="Y11" s="258"/>
      <c r="Z11" s="258"/>
      <c r="AA11" s="258"/>
      <c r="AB11" s="258"/>
      <c r="AC11" s="258"/>
      <c r="AD11" s="259"/>
      <c r="AH11" s="79"/>
      <c r="AI11" s="248" t="s">
        <v>57</v>
      </c>
      <c r="AJ11" s="248"/>
      <c r="AK11" s="248"/>
      <c r="AL11" s="240" t="s">
        <v>58</v>
      </c>
      <c r="AM11" s="240"/>
      <c r="AN11" s="79"/>
      <c r="AO11" s="79"/>
      <c r="CZ11" s="68"/>
      <c r="DA11" s="68"/>
      <c r="DB11" s="68"/>
      <c r="DC11" s="68"/>
      <c r="DD11" s="68"/>
      <c r="DE11" s="68"/>
      <c r="DF11" s="68"/>
      <c r="DG11" s="68"/>
      <c r="DH11" s="68"/>
      <c r="DI11" s="68"/>
      <c r="DJ11" s="68"/>
    </row>
    <row r="12" spans="1:116" ht="19.5" customHeight="1">
      <c r="A12" s="164" t="s">
        <v>90</v>
      </c>
      <c r="B12" s="165"/>
      <c r="C12" s="165"/>
      <c r="D12" s="165"/>
      <c r="E12" s="165"/>
      <c r="F12" s="165"/>
      <c r="G12" s="165"/>
      <c r="H12" s="165"/>
      <c r="I12" s="190" t="s">
        <v>91</v>
      </c>
      <c r="J12" s="190"/>
      <c r="K12" s="190"/>
      <c r="L12" s="190"/>
      <c r="M12" s="190"/>
      <c r="N12" s="253"/>
      <c r="O12" s="253"/>
      <c r="P12" s="253"/>
      <c r="Q12" s="253"/>
      <c r="R12" s="252" t="s">
        <v>92</v>
      </c>
      <c r="S12" s="252"/>
      <c r="T12" s="252"/>
      <c r="U12" s="252"/>
      <c r="V12" s="249"/>
      <c r="W12" s="249"/>
      <c r="X12" s="249"/>
      <c r="Y12" s="249"/>
      <c r="Z12" s="249"/>
      <c r="AA12" s="249"/>
      <c r="AB12" s="249"/>
      <c r="AC12" s="249"/>
      <c r="AD12" s="250"/>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R12" s="300" t="str">
        <f>IF(N12="","",N12&amp;V12&amp;N13)</f>
        <v/>
      </c>
      <c r="CS12" s="375"/>
      <c r="CT12" s="375"/>
      <c r="CU12" s="375"/>
      <c r="CV12" s="375"/>
      <c r="CW12" s="375"/>
      <c r="CX12" s="375"/>
      <c r="CY12" s="375"/>
      <c r="CZ12" s="376"/>
      <c r="DA12" s="68"/>
      <c r="DB12" s="68"/>
      <c r="DC12" s="68"/>
      <c r="DD12" s="68"/>
      <c r="DE12" s="68"/>
      <c r="DF12" s="68"/>
      <c r="DG12" s="68"/>
      <c r="DH12" s="68"/>
      <c r="DI12" s="68"/>
      <c r="DJ12" s="68"/>
    </row>
    <row r="13" spans="1:116" ht="19.5" customHeight="1">
      <c r="A13" s="164"/>
      <c r="B13" s="165"/>
      <c r="C13" s="165"/>
      <c r="D13" s="165"/>
      <c r="E13" s="165"/>
      <c r="F13" s="165"/>
      <c r="G13" s="165"/>
      <c r="H13" s="165"/>
      <c r="I13" s="190" t="s">
        <v>90</v>
      </c>
      <c r="J13" s="190"/>
      <c r="K13" s="190"/>
      <c r="L13" s="190"/>
      <c r="M13" s="190"/>
      <c r="N13" s="249"/>
      <c r="O13" s="249"/>
      <c r="P13" s="249"/>
      <c r="Q13" s="249"/>
      <c r="R13" s="249"/>
      <c r="S13" s="249"/>
      <c r="T13" s="249"/>
      <c r="U13" s="249"/>
      <c r="V13" s="249"/>
      <c r="W13" s="249"/>
      <c r="X13" s="249"/>
      <c r="Y13" s="249"/>
      <c r="Z13" s="249"/>
      <c r="AA13" s="249"/>
      <c r="AB13" s="249"/>
      <c r="AC13" s="249"/>
      <c r="AD13" s="250"/>
      <c r="AG13" s="67" t="s">
        <v>111</v>
      </c>
      <c r="CZ13" s="68"/>
      <c r="DA13" s="68"/>
      <c r="DB13" s="68"/>
      <c r="DC13" s="68"/>
      <c r="DD13" s="68"/>
      <c r="DE13" s="68"/>
      <c r="DF13" s="68"/>
      <c r="DG13" s="68"/>
      <c r="DH13" s="68"/>
      <c r="DI13" s="68"/>
      <c r="DJ13" s="68"/>
    </row>
    <row r="14" spans="1:116" ht="19.5" customHeight="1" thickBot="1">
      <c r="A14" s="241" t="s">
        <v>93</v>
      </c>
      <c r="B14" s="242"/>
      <c r="C14" s="242"/>
      <c r="D14" s="242"/>
      <c r="E14" s="242"/>
      <c r="F14" s="242"/>
      <c r="G14" s="242"/>
      <c r="H14" s="242"/>
      <c r="I14" s="246"/>
      <c r="J14" s="246"/>
      <c r="K14" s="246"/>
      <c r="L14" s="246"/>
      <c r="M14" s="246"/>
      <c r="N14" s="247"/>
      <c r="O14" s="247"/>
      <c r="P14" s="247"/>
      <c r="Q14" s="247"/>
      <c r="R14" s="254" t="s">
        <v>94</v>
      </c>
      <c r="S14" s="254"/>
      <c r="T14" s="254"/>
      <c r="U14" s="254"/>
      <c r="V14" s="246"/>
      <c r="W14" s="246"/>
      <c r="X14" s="246"/>
      <c r="Y14" s="246"/>
      <c r="Z14" s="246"/>
      <c r="AA14" s="246"/>
      <c r="AB14" s="246"/>
      <c r="AC14" s="246"/>
      <c r="AD14" s="251"/>
      <c r="CZ14" s="68"/>
      <c r="DA14" s="68"/>
      <c r="DB14" s="68"/>
      <c r="DC14" s="68"/>
      <c r="DD14" s="68"/>
      <c r="DE14" s="68"/>
      <c r="DF14" s="68"/>
      <c r="DG14" s="68"/>
      <c r="DH14" s="68"/>
      <c r="DI14" s="68"/>
      <c r="DJ14" s="68"/>
    </row>
    <row r="15" spans="1:116" ht="19.5" customHeight="1">
      <c r="A15" s="172" t="s">
        <v>295</v>
      </c>
      <c r="B15" s="173"/>
      <c r="C15" s="173"/>
      <c r="D15" s="173"/>
      <c r="E15" s="173"/>
      <c r="F15" s="173"/>
      <c r="G15" s="173"/>
      <c r="H15" s="174"/>
      <c r="I15" s="181"/>
      <c r="J15" s="182"/>
      <c r="K15" s="182"/>
      <c r="L15" s="182"/>
      <c r="M15" s="183"/>
      <c r="N15" s="198" t="s">
        <v>97</v>
      </c>
      <c r="O15" s="198"/>
      <c r="P15" s="198"/>
      <c r="Q15" s="198"/>
      <c r="R15" s="263"/>
      <c r="S15" s="264"/>
      <c r="T15" s="264"/>
      <c r="U15" s="264"/>
      <c r="V15" s="264"/>
      <c r="W15" s="264"/>
      <c r="X15" s="264"/>
      <c r="Y15" s="264"/>
      <c r="Z15" s="264"/>
      <c r="AA15" s="264"/>
      <c r="AB15" s="264"/>
      <c r="AC15" s="264"/>
      <c r="AD15" s="265"/>
      <c r="AF15" s="102"/>
      <c r="AG15" s="102"/>
      <c r="AH15" s="102"/>
      <c r="AI15" s="102"/>
      <c r="AJ15" s="102"/>
      <c r="AK15" s="102"/>
      <c r="AL15" s="102"/>
      <c r="AM15" s="102"/>
      <c r="AN15" s="102"/>
      <c r="AO15" s="102"/>
      <c r="AP15" s="102"/>
      <c r="AQ15" s="102"/>
      <c r="AR15" s="102"/>
      <c r="BD15" s="68"/>
      <c r="BE15" s="68"/>
      <c r="BF15" s="68"/>
      <c r="CZ15" s="68"/>
      <c r="DA15" s="68"/>
      <c r="DB15" s="77" t="s">
        <v>296</v>
      </c>
      <c r="DC15" s="68"/>
      <c r="DD15" s="68"/>
      <c r="DE15" s="68"/>
      <c r="DF15" s="68"/>
      <c r="DG15" s="68"/>
      <c r="DH15" s="68"/>
      <c r="DI15" s="68"/>
      <c r="DJ15" s="68"/>
    </row>
    <row r="16" spans="1:116" ht="19.5" customHeight="1">
      <c r="A16" s="175"/>
      <c r="B16" s="176"/>
      <c r="C16" s="176"/>
      <c r="D16" s="176"/>
      <c r="E16" s="176"/>
      <c r="F16" s="176"/>
      <c r="G16" s="176"/>
      <c r="H16" s="177"/>
      <c r="I16" s="184"/>
      <c r="J16" s="185"/>
      <c r="K16" s="185"/>
      <c r="L16" s="185"/>
      <c r="M16" s="186"/>
      <c r="N16" s="195" t="s">
        <v>130</v>
      </c>
      <c r="O16" s="196"/>
      <c r="P16" s="196"/>
      <c r="Q16" s="197"/>
      <c r="R16" s="266"/>
      <c r="S16" s="267"/>
      <c r="T16" s="267"/>
      <c r="U16" s="267"/>
      <c r="V16" s="267"/>
      <c r="W16" s="267"/>
      <c r="X16" s="267"/>
      <c r="Y16" s="267"/>
      <c r="Z16" s="267"/>
      <c r="AA16" s="267"/>
      <c r="AB16" s="267"/>
      <c r="AC16" s="267"/>
      <c r="AD16" s="268"/>
      <c r="AF16" s="102"/>
      <c r="AG16" s="102"/>
      <c r="AH16" s="102"/>
      <c r="AI16" s="102"/>
      <c r="AJ16" s="102"/>
      <c r="AK16" s="102"/>
      <c r="AL16" s="102"/>
      <c r="AM16" s="102"/>
      <c r="AN16" s="102"/>
      <c r="AO16" s="102"/>
      <c r="AP16" s="102"/>
      <c r="AQ16" s="102"/>
      <c r="AR16" s="102"/>
      <c r="BD16" s="68"/>
      <c r="BE16" s="68"/>
      <c r="BF16" s="68"/>
      <c r="CZ16" s="68"/>
      <c r="DA16" s="68"/>
      <c r="DB16" s="74">
        <f>COUNTIF(DB5:DB9,"&gt;=2")</f>
        <v>0</v>
      </c>
      <c r="DC16" s="68"/>
      <c r="DD16" s="70" t="s">
        <v>297</v>
      </c>
      <c r="DE16" s="68"/>
      <c r="DF16" s="68"/>
      <c r="DG16" s="68"/>
      <c r="DH16" s="68"/>
      <c r="DI16" s="68"/>
      <c r="DJ16" s="68"/>
    </row>
    <row r="17" spans="1:114" ht="19.5" customHeight="1">
      <c r="A17" s="178"/>
      <c r="B17" s="179"/>
      <c r="C17" s="179"/>
      <c r="D17" s="179"/>
      <c r="E17" s="179"/>
      <c r="F17" s="179"/>
      <c r="G17" s="179"/>
      <c r="H17" s="180"/>
      <c r="I17" s="187"/>
      <c r="J17" s="188"/>
      <c r="K17" s="188"/>
      <c r="L17" s="188"/>
      <c r="M17" s="189"/>
      <c r="N17" s="199" t="s">
        <v>98</v>
      </c>
      <c r="O17" s="199"/>
      <c r="P17" s="199"/>
      <c r="Q17" s="199"/>
      <c r="R17" s="266"/>
      <c r="S17" s="267"/>
      <c r="T17" s="267"/>
      <c r="U17" s="267"/>
      <c r="V17" s="267"/>
      <c r="W17" s="267"/>
      <c r="X17" s="267"/>
      <c r="Y17" s="267"/>
      <c r="Z17" s="267"/>
      <c r="AA17" s="267"/>
      <c r="AB17" s="267"/>
      <c r="AC17" s="267"/>
      <c r="AD17" s="268"/>
      <c r="AF17" s="102"/>
      <c r="AG17" s="102"/>
      <c r="AH17" s="102"/>
      <c r="AI17" s="102"/>
      <c r="AJ17" s="102"/>
      <c r="AK17" s="102"/>
      <c r="AL17" s="102"/>
      <c r="AM17" s="102"/>
      <c r="AN17" s="102"/>
      <c r="AO17" s="102"/>
      <c r="AP17" s="102"/>
      <c r="AQ17" s="102"/>
      <c r="AR17" s="102"/>
      <c r="BD17" s="68"/>
      <c r="BE17" s="68"/>
      <c r="BF17" s="68"/>
      <c r="CZ17" s="68"/>
      <c r="DA17" s="68"/>
      <c r="DB17" s="68"/>
      <c r="DC17" s="68"/>
      <c r="DD17" s="68"/>
      <c r="DE17" s="68"/>
      <c r="DF17" s="68"/>
      <c r="DG17" s="68"/>
      <c r="DH17" s="68"/>
      <c r="DI17" s="68"/>
      <c r="DJ17" s="68"/>
    </row>
    <row r="18" spans="1:114" ht="19.5" customHeight="1">
      <c r="A18" s="290" t="s">
        <v>132</v>
      </c>
      <c r="B18" s="281"/>
      <c r="C18" s="281"/>
      <c r="D18" s="281"/>
      <c r="E18" s="281"/>
      <c r="F18" s="281"/>
      <c r="G18" s="281"/>
      <c r="H18" s="282"/>
      <c r="I18" s="294"/>
      <c r="J18" s="295"/>
      <c r="K18" s="295"/>
      <c r="L18" s="295"/>
      <c r="M18" s="296"/>
      <c r="N18" s="252" t="s">
        <v>97</v>
      </c>
      <c r="O18" s="252"/>
      <c r="P18" s="252"/>
      <c r="Q18" s="252"/>
      <c r="R18" s="266"/>
      <c r="S18" s="267"/>
      <c r="T18" s="267"/>
      <c r="U18" s="267"/>
      <c r="V18" s="267"/>
      <c r="W18" s="267"/>
      <c r="X18" s="267"/>
      <c r="Y18" s="267"/>
      <c r="Z18" s="267"/>
      <c r="AA18" s="267"/>
      <c r="AB18" s="267"/>
      <c r="AC18" s="267"/>
      <c r="AD18" s="268"/>
      <c r="BD18" s="68"/>
      <c r="BE18" s="68"/>
      <c r="BF18" s="68"/>
      <c r="CZ18" s="68"/>
      <c r="DA18" s="68"/>
      <c r="DB18" s="68"/>
      <c r="DC18" s="68"/>
      <c r="DD18" s="68"/>
      <c r="DE18" s="68"/>
      <c r="DF18" s="68"/>
      <c r="DG18" s="68"/>
      <c r="DH18" s="68"/>
      <c r="DI18" s="68"/>
      <c r="DJ18" s="68"/>
    </row>
    <row r="19" spans="1:114" ht="19.5" customHeight="1">
      <c r="A19" s="291"/>
      <c r="B19" s="292"/>
      <c r="C19" s="292"/>
      <c r="D19" s="292"/>
      <c r="E19" s="292"/>
      <c r="F19" s="292"/>
      <c r="G19" s="292"/>
      <c r="H19" s="293"/>
      <c r="I19" s="184"/>
      <c r="J19" s="185"/>
      <c r="K19" s="185"/>
      <c r="L19" s="185"/>
      <c r="M19" s="186"/>
      <c r="N19" s="271" t="s">
        <v>130</v>
      </c>
      <c r="O19" s="272"/>
      <c r="P19" s="272"/>
      <c r="Q19" s="273"/>
      <c r="R19" s="266"/>
      <c r="S19" s="267"/>
      <c r="T19" s="267"/>
      <c r="U19" s="267"/>
      <c r="V19" s="267"/>
      <c r="W19" s="267"/>
      <c r="X19" s="267"/>
      <c r="Y19" s="267"/>
      <c r="Z19" s="267"/>
      <c r="AA19" s="267"/>
      <c r="AB19" s="267"/>
      <c r="AC19" s="267"/>
      <c r="AD19" s="268"/>
      <c r="BD19" s="68"/>
      <c r="BE19" s="68"/>
      <c r="BF19" s="68"/>
      <c r="CZ19" s="68"/>
      <c r="DA19" s="68"/>
      <c r="DB19" s="68"/>
      <c r="DC19" s="68"/>
      <c r="DD19" s="68"/>
      <c r="DE19" s="68"/>
      <c r="DF19" s="68"/>
      <c r="DG19" s="68"/>
      <c r="DH19" s="68"/>
      <c r="DI19" s="68"/>
      <c r="DJ19" s="68"/>
    </row>
    <row r="20" spans="1:114" ht="19.5" customHeight="1">
      <c r="A20" s="291"/>
      <c r="B20" s="292"/>
      <c r="C20" s="292"/>
      <c r="D20" s="292"/>
      <c r="E20" s="292"/>
      <c r="F20" s="292"/>
      <c r="G20" s="292"/>
      <c r="H20" s="293"/>
      <c r="I20" s="184"/>
      <c r="J20" s="185"/>
      <c r="K20" s="185"/>
      <c r="L20" s="185"/>
      <c r="M20" s="186"/>
      <c r="N20" s="271" t="s">
        <v>118</v>
      </c>
      <c r="O20" s="272"/>
      <c r="P20" s="272"/>
      <c r="Q20" s="273"/>
      <c r="R20" s="266"/>
      <c r="S20" s="267"/>
      <c r="T20" s="267"/>
      <c r="U20" s="267"/>
      <c r="V20" s="267"/>
      <c r="W20" s="267"/>
      <c r="X20" s="267"/>
      <c r="Y20" s="267"/>
      <c r="Z20" s="267"/>
      <c r="AA20" s="267"/>
      <c r="AB20" s="267"/>
      <c r="AC20" s="267"/>
      <c r="AD20" s="268"/>
      <c r="BD20" s="68"/>
      <c r="BE20" s="68"/>
      <c r="BF20" s="68"/>
      <c r="CZ20" s="68"/>
      <c r="DA20" s="68"/>
      <c r="DB20" s="68"/>
      <c r="DC20" s="68"/>
      <c r="DD20" s="68"/>
      <c r="DE20" s="68"/>
      <c r="DF20" s="68"/>
      <c r="DG20" s="68"/>
      <c r="DH20" s="68"/>
      <c r="DI20" s="68"/>
      <c r="DJ20" s="68"/>
    </row>
    <row r="21" spans="1:114" ht="19.5" customHeight="1">
      <c r="A21" s="291"/>
      <c r="B21" s="292"/>
      <c r="C21" s="292"/>
      <c r="D21" s="292"/>
      <c r="E21" s="292"/>
      <c r="F21" s="292"/>
      <c r="G21" s="292"/>
      <c r="H21" s="293"/>
      <c r="I21" s="184"/>
      <c r="J21" s="185"/>
      <c r="K21" s="185"/>
      <c r="L21" s="185"/>
      <c r="M21" s="186"/>
      <c r="N21" s="271" t="s">
        <v>113</v>
      </c>
      <c r="O21" s="272"/>
      <c r="P21" s="272"/>
      <c r="Q21" s="273"/>
      <c r="R21" s="266"/>
      <c r="S21" s="267"/>
      <c r="T21" s="267"/>
      <c r="U21" s="267"/>
      <c r="V21" s="267"/>
      <c r="W21" s="267"/>
      <c r="X21" s="267"/>
      <c r="Y21" s="267"/>
      <c r="Z21" s="267"/>
      <c r="AA21" s="267"/>
      <c r="AB21" s="267"/>
      <c r="AC21" s="267"/>
      <c r="AD21" s="268"/>
      <c r="BD21" s="68"/>
      <c r="BE21" s="68"/>
      <c r="BF21" s="68"/>
      <c r="CZ21" s="68"/>
      <c r="DA21" s="68"/>
      <c r="DB21" s="68"/>
      <c r="DC21" s="68"/>
      <c r="DD21" s="68"/>
      <c r="DE21" s="68"/>
      <c r="DF21" s="68"/>
      <c r="DG21" s="68"/>
      <c r="DH21" s="68"/>
      <c r="DI21" s="68"/>
      <c r="DJ21" s="68"/>
    </row>
    <row r="22" spans="1:114" ht="19.5" customHeight="1">
      <c r="A22" s="291"/>
      <c r="B22" s="292"/>
      <c r="C22" s="292"/>
      <c r="D22" s="292"/>
      <c r="E22" s="292"/>
      <c r="F22" s="292"/>
      <c r="G22" s="292"/>
      <c r="H22" s="293"/>
      <c r="I22" s="184"/>
      <c r="J22" s="185"/>
      <c r="K22" s="185"/>
      <c r="L22" s="185"/>
      <c r="M22" s="186"/>
      <c r="N22" s="271" t="s">
        <v>114</v>
      </c>
      <c r="O22" s="272"/>
      <c r="P22" s="272"/>
      <c r="Q22" s="273"/>
      <c r="R22" s="266"/>
      <c r="S22" s="267"/>
      <c r="T22" s="267"/>
      <c r="U22" s="267"/>
      <c r="V22" s="267"/>
      <c r="W22" s="267"/>
      <c r="X22" s="267"/>
      <c r="Y22" s="267"/>
      <c r="Z22" s="267"/>
      <c r="AA22" s="267"/>
      <c r="AB22" s="267"/>
      <c r="AC22" s="267"/>
      <c r="AD22" s="268"/>
      <c r="BD22" s="68"/>
      <c r="BE22" s="68"/>
      <c r="BF22" s="68"/>
      <c r="CZ22" s="68"/>
      <c r="DA22" s="68"/>
      <c r="DB22" s="68"/>
      <c r="DC22" s="68"/>
      <c r="DD22" s="68"/>
      <c r="DE22" s="68"/>
      <c r="DF22" s="68"/>
      <c r="DG22" s="68"/>
      <c r="DH22" s="68"/>
      <c r="DI22" s="68"/>
      <c r="DJ22" s="68"/>
    </row>
    <row r="23" spans="1:114" ht="19.5" customHeight="1">
      <c r="A23" s="291"/>
      <c r="B23" s="292"/>
      <c r="C23" s="292"/>
      <c r="D23" s="292"/>
      <c r="E23" s="292"/>
      <c r="F23" s="292"/>
      <c r="G23" s="292"/>
      <c r="H23" s="293"/>
      <c r="I23" s="184"/>
      <c r="J23" s="185"/>
      <c r="K23" s="185"/>
      <c r="L23" s="185"/>
      <c r="M23" s="186"/>
      <c r="N23" s="271" t="s">
        <v>115</v>
      </c>
      <c r="O23" s="272"/>
      <c r="P23" s="272"/>
      <c r="Q23" s="273"/>
      <c r="R23" s="274"/>
      <c r="S23" s="275"/>
      <c r="T23" s="103" t="s">
        <v>142</v>
      </c>
      <c r="U23" s="275"/>
      <c r="V23" s="278"/>
      <c r="W23" s="276"/>
      <c r="X23" s="276"/>
      <c r="Y23" s="276"/>
      <c r="Z23" s="276"/>
      <c r="AA23" s="276"/>
      <c r="AB23" s="276"/>
      <c r="AC23" s="276"/>
      <c r="AD23" s="277"/>
      <c r="BD23" s="68"/>
      <c r="BE23" s="68"/>
      <c r="BF23" s="68"/>
      <c r="CZ23" s="68"/>
      <c r="DA23" s="68"/>
      <c r="DB23" s="68"/>
      <c r="DC23" s="68"/>
      <c r="DD23" s="68"/>
      <c r="DE23" s="68"/>
      <c r="DF23" s="68"/>
      <c r="DG23" s="68"/>
      <c r="DH23" s="68"/>
      <c r="DI23" s="68"/>
      <c r="DJ23" s="68"/>
    </row>
    <row r="24" spans="1:114" ht="19.5" customHeight="1">
      <c r="A24" s="291"/>
      <c r="B24" s="292"/>
      <c r="C24" s="292"/>
      <c r="D24" s="292"/>
      <c r="E24" s="292"/>
      <c r="F24" s="292"/>
      <c r="G24" s="292"/>
      <c r="H24" s="293"/>
      <c r="I24" s="184"/>
      <c r="J24" s="185"/>
      <c r="K24" s="185"/>
      <c r="L24" s="185"/>
      <c r="M24" s="186"/>
      <c r="N24" s="224" t="s">
        <v>98</v>
      </c>
      <c r="O24" s="224"/>
      <c r="P24" s="224"/>
      <c r="Q24" s="224"/>
      <c r="R24" s="269"/>
      <c r="S24" s="269"/>
      <c r="T24" s="269"/>
      <c r="U24" s="269"/>
      <c r="V24" s="269"/>
      <c r="W24" s="269"/>
      <c r="X24" s="269"/>
      <c r="Y24" s="269"/>
      <c r="Z24" s="269"/>
      <c r="AA24" s="269"/>
      <c r="AB24" s="269"/>
      <c r="AC24" s="269"/>
      <c r="AD24" s="270"/>
      <c r="BD24" s="68"/>
      <c r="BE24" s="68"/>
      <c r="BF24" s="68"/>
      <c r="CZ24" s="68"/>
      <c r="DA24" s="68"/>
      <c r="DB24" s="68"/>
      <c r="DC24" s="68"/>
      <c r="DD24" s="68"/>
      <c r="DE24" s="68"/>
      <c r="DF24" s="68"/>
      <c r="DG24" s="68"/>
      <c r="DH24" s="68"/>
      <c r="DI24" s="68"/>
      <c r="DJ24" s="68"/>
    </row>
    <row r="25" spans="1:114" ht="19.5" customHeight="1">
      <c r="A25" s="291"/>
      <c r="B25" s="292"/>
      <c r="C25" s="292"/>
      <c r="D25" s="292"/>
      <c r="E25" s="292"/>
      <c r="F25" s="292"/>
      <c r="G25" s="292"/>
      <c r="H25" s="293"/>
      <c r="I25" s="184"/>
      <c r="J25" s="185"/>
      <c r="K25" s="185"/>
      <c r="L25" s="185"/>
      <c r="M25" s="186"/>
      <c r="N25" s="271" t="s">
        <v>131</v>
      </c>
      <c r="O25" s="272"/>
      <c r="P25" s="272"/>
      <c r="Q25" s="273"/>
      <c r="R25" s="269"/>
      <c r="S25" s="269"/>
      <c r="T25" s="269"/>
      <c r="U25" s="269"/>
      <c r="V25" s="269"/>
      <c r="W25" s="269"/>
      <c r="X25" s="269"/>
      <c r="Y25" s="269"/>
      <c r="Z25" s="269"/>
      <c r="AA25" s="269"/>
      <c r="AB25" s="269"/>
      <c r="AC25" s="269"/>
      <c r="AD25" s="270"/>
      <c r="BD25" s="68"/>
      <c r="BE25" s="68"/>
      <c r="BF25" s="68"/>
      <c r="CZ25" s="68"/>
      <c r="DA25" s="68"/>
      <c r="DB25" s="68"/>
      <c r="DC25" s="68"/>
      <c r="DD25" s="68"/>
      <c r="DE25" s="68"/>
      <c r="DF25" s="68"/>
      <c r="DG25" s="68"/>
      <c r="DH25" s="68"/>
      <c r="DI25" s="68"/>
      <c r="DJ25" s="68"/>
    </row>
    <row r="26" spans="1:114" ht="19.5" customHeight="1">
      <c r="A26" s="291"/>
      <c r="B26" s="292"/>
      <c r="C26" s="292"/>
      <c r="D26" s="292"/>
      <c r="E26" s="292"/>
      <c r="F26" s="292"/>
      <c r="G26" s="292"/>
      <c r="H26" s="293"/>
      <c r="I26" s="184"/>
      <c r="J26" s="185"/>
      <c r="K26" s="185"/>
      <c r="L26" s="185"/>
      <c r="M26" s="186"/>
      <c r="N26" s="271" t="s">
        <v>116</v>
      </c>
      <c r="O26" s="272"/>
      <c r="P26" s="272"/>
      <c r="Q26" s="273"/>
      <c r="R26" s="220"/>
      <c r="S26" s="220"/>
      <c r="T26" s="220"/>
      <c r="U26" s="220"/>
      <c r="V26" s="220"/>
      <c r="W26" s="220"/>
      <c r="X26" s="220"/>
      <c r="Y26" s="220"/>
      <c r="Z26" s="220"/>
      <c r="AA26" s="220"/>
      <c r="AB26" s="220"/>
      <c r="AC26" s="220"/>
      <c r="AD26" s="221"/>
      <c r="BD26" s="68"/>
      <c r="BE26" s="68"/>
      <c r="BF26" s="68"/>
    </row>
    <row r="27" spans="1:114" ht="19.5" customHeight="1">
      <c r="A27" s="283"/>
      <c r="B27" s="284"/>
      <c r="C27" s="284"/>
      <c r="D27" s="284"/>
      <c r="E27" s="284"/>
      <c r="F27" s="284"/>
      <c r="G27" s="284"/>
      <c r="H27" s="285"/>
      <c r="I27" s="187"/>
      <c r="J27" s="188"/>
      <c r="K27" s="188"/>
      <c r="L27" s="188"/>
      <c r="M27" s="189"/>
      <c r="N27" s="271" t="s">
        <v>117</v>
      </c>
      <c r="O27" s="272"/>
      <c r="P27" s="272"/>
      <c r="Q27" s="273"/>
      <c r="R27" s="220"/>
      <c r="S27" s="220"/>
      <c r="T27" s="220"/>
      <c r="U27" s="220"/>
      <c r="V27" s="220"/>
      <c r="W27" s="220"/>
      <c r="X27" s="220"/>
      <c r="Y27" s="220"/>
      <c r="Z27" s="220"/>
      <c r="AA27" s="220"/>
      <c r="AB27" s="220"/>
      <c r="AC27" s="220"/>
      <c r="AD27" s="221"/>
      <c r="BD27" s="68"/>
      <c r="BE27" s="68"/>
      <c r="BF27" s="68"/>
    </row>
    <row r="28" spans="1:114" ht="19.5" customHeight="1">
      <c r="A28" s="164" t="s">
        <v>105</v>
      </c>
      <c r="B28" s="165"/>
      <c r="C28" s="165"/>
      <c r="D28" s="165"/>
      <c r="E28" s="165"/>
      <c r="F28" s="165"/>
      <c r="G28" s="165"/>
      <c r="H28" s="165"/>
      <c r="I28" s="261"/>
      <c r="J28" s="262"/>
      <c r="K28" s="262"/>
      <c r="L28" s="262"/>
      <c r="M28" s="262"/>
      <c r="N28" s="188"/>
      <c r="O28" s="188"/>
      <c r="P28" s="188"/>
      <c r="Q28" s="189"/>
      <c r="R28" s="225" t="s">
        <v>108</v>
      </c>
      <c r="S28" s="226"/>
      <c r="T28" s="226"/>
      <c r="U28" s="227"/>
      <c r="V28" s="220"/>
      <c r="W28" s="220"/>
      <c r="X28" s="220"/>
      <c r="Y28" s="220"/>
      <c r="Z28" s="220"/>
      <c r="AA28" s="220"/>
      <c r="AB28" s="220"/>
      <c r="AC28" s="220"/>
      <c r="AD28" s="221"/>
    </row>
    <row r="29" spans="1:114" ht="19.5" customHeight="1">
      <c r="A29" s="241" t="s">
        <v>106</v>
      </c>
      <c r="B29" s="242"/>
      <c r="C29" s="242"/>
      <c r="D29" s="242"/>
      <c r="E29" s="242"/>
      <c r="F29" s="242"/>
      <c r="G29" s="242"/>
      <c r="H29" s="242"/>
      <c r="I29" s="220"/>
      <c r="J29" s="220"/>
      <c r="K29" s="220"/>
      <c r="L29" s="220"/>
      <c r="M29" s="220"/>
      <c r="N29" s="220"/>
      <c r="O29" s="220"/>
      <c r="P29" s="220"/>
      <c r="Q29" s="220"/>
      <c r="R29" s="224" t="s">
        <v>107</v>
      </c>
      <c r="S29" s="224"/>
      <c r="T29" s="224"/>
      <c r="U29" s="224"/>
      <c r="V29" s="220"/>
      <c r="W29" s="220"/>
      <c r="X29" s="220"/>
      <c r="Y29" s="220"/>
      <c r="Z29" s="220"/>
      <c r="AA29" s="220"/>
      <c r="AB29" s="220"/>
      <c r="AC29" s="220"/>
      <c r="AD29" s="221"/>
    </row>
    <row r="30" spans="1:114" ht="19.5" customHeight="1" thickBot="1">
      <c r="A30" s="310" t="s">
        <v>119</v>
      </c>
      <c r="B30" s="311"/>
      <c r="C30" s="311"/>
      <c r="D30" s="311"/>
      <c r="E30" s="311"/>
      <c r="F30" s="311"/>
      <c r="G30" s="311"/>
      <c r="H30" s="312"/>
      <c r="I30" s="222"/>
      <c r="J30" s="222"/>
      <c r="K30" s="222"/>
      <c r="L30" s="222"/>
      <c r="M30" s="222"/>
      <c r="N30" s="222"/>
      <c r="O30" s="222"/>
      <c r="P30" s="222"/>
      <c r="Q30" s="222"/>
      <c r="R30" s="222"/>
      <c r="S30" s="222"/>
      <c r="T30" s="222"/>
      <c r="U30" s="222"/>
      <c r="V30" s="222"/>
      <c r="W30" s="222"/>
      <c r="X30" s="222"/>
      <c r="Y30" s="222"/>
      <c r="Z30" s="222"/>
      <c r="AA30" s="222"/>
      <c r="AB30" s="222"/>
      <c r="AC30" s="222"/>
      <c r="AD30" s="223"/>
    </row>
    <row r="31" spans="1:114" ht="7.5" customHeight="1" thickBot="1"/>
    <row r="32" spans="1:114" ht="19.5" customHeight="1">
      <c r="A32" s="313" t="s">
        <v>120</v>
      </c>
      <c r="B32" s="314"/>
      <c r="C32" s="314"/>
      <c r="D32" s="314"/>
      <c r="E32" s="314"/>
      <c r="F32" s="314"/>
      <c r="G32" s="314"/>
      <c r="H32" s="314"/>
      <c r="I32" s="315"/>
      <c r="J32" s="316"/>
      <c r="K32" s="316"/>
      <c r="L32" s="316"/>
      <c r="M32" s="279"/>
      <c r="N32" s="279"/>
      <c r="O32" s="279"/>
      <c r="P32" s="279"/>
      <c r="Q32" s="279"/>
      <c r="R32" s="279"/>
      <c r="S32" s="279"/>
      <c r="T32" s="316" t="s">
        <v>125</v>
      </c>
      <c r="U32" s="320"/>
      <c r="V32" s="104"/>
      <c r="W32" s="98"/>
      <c r="X32" s="98"/>
      <c r="Y32" s="98"/>
      <c r="Z32" s="98"/>
      <c r="AA32" s="98"/>
      <c r="AB32" s="98"/>
      <c r="AC32" s="98"/>
      <c r="AK32" s="142" t="s">
        <v>287</v>
      </c>
      <c r="AL32" s="143"/>
      <c r="AM32" s="143"/>
      <c r="AN32" s="143"/>
      <c r="AO32" s="143"/>
      <c r="AP32" s="143"/>
      <c r="AQ32" s="143"/>
      <c r="AR32" s="143"/>
      <c r="AS32" s="143"/>
      <c r="AT32" s="143"/>
      <c r="AU32" s="143"/>
      <c r="AV32" s="143"/>
      <c r="AW32" s="144"/>
    </row>
    <row r="33" spans="1:125" ht="19.5" customHeight="1">
      <c r="A33" s="164" t="s">
        <v>121</v>
      </c>
      <c r="B33" s="165"/>
      <c r="C33" s="165"/>
      <c r="D33" s="165"/>
      <c r="E33" s="165"/>
      <c r="F33" s="165"/>
      <c r="G33" s="165"/>
      <c r="H33" s="165"/>
      <c r="I33" s="233"/>
      <c r="J33" s="230"/>
      <c r="K33" s="230"/>
      <c r="L33" s="230"/>
      <c r="M33" s="229"/>
      <c r="N33" s="229"/>
      <c r="O33" s="229"/>
      <c r="P33" s="229"/>
      <c r="Q33" s="229"/>
      <c r="R33" s="229"/>
      <c r="S33" s="229"/>
      <c r="T33" s="230" t="s">
        <v>125</v>
      </c>
      <c r="U33" s="231"/>
      <c r="V33" s="104"/>
      <c r="W33" s="98"/>
      <c r="X33" s="98"/>
      <c r="Y33" s="98"/>
      <c r="Z33" s="98"/>
      <c r="AA33" s="98"/>
      <c r="AB33" s="98"/>
      <c r="AC33" s="98"/>
      <c r="AK33" s="145"/>
      <c r="AL33" s="146"/>
      <c r="AM33" s="146"/>
      <c r="AN33" s="146"/>
      <c r="AO33" s="146"/>
      <c r="AP33" s="146"/>
      <c r="AQ33" s="146"/>
      <c r="AR33" s="146"/>
      <c r="AS33" s="146"/>
      <c r="AT33" s="146"/>
      <c r="AU33" s="146"/>
      <c r="AV33" s="146"/>
      <c r="AW33" s="147"/>
    </row>
    <row r="34" spans="1:125" ht="19.5" customHeight="1" thickBot="1">
      <c r="A34" s="280" t="s">
        <v>122</v>
      </c>
      <c r="B34" s="281"/>
      <c r="C34" s="281"/>
      <c r="D34" s="281"/>
      <c r="E34" s="281"/>
      <c r="F34" s="281"/>
      <c r="G34" s="281"/>
      <c r="H34" s="282"/>
      <c r="I34" s="289" t="s">
        <v>123</v>
      </c>
      <c r="J34" s="289"/>
      <c r="K34" s="289"/>
      <c r="L34" s="289"/>
      <c r="M34" s="228"/>
      <c r="N34" s="229"/>
      <c r="O34" s="229"/>
      <c r="P34" s="229"/>
      <c r="Q34" s="229"/>
      <c r="R34" s="229"/>
      <c r="S34" s="229"/>
      <c r="T34" s="230" t="s">
        <v>126</v>
      </c>
      <c r="U34" s="231"/>
      <c r="V34" s="104"/>
      <c r="W34" s="98"/>
      <c r="X34" s="98"/>
      <c r="Y34" s="98"/>
      <c r="Z34" s="98"/>
      <c r="AA34" s="98"/>
      <c r="AB34" s="98"/>
      <c r="AC34" s="98"/>
      <c r="AK34" s="145"/>
      <c r="AL34" s="146"/>
      <c r="AM34" s="146"/>
      <c r="AN34" s="146"/>
      <c r="AO34" s="146"/>
      <c r="AP34" s="146"/>
      <c r="AQ34" s="146"/>
      <c r="AR34" s="146"/>
      <c r="AS34" s="146"/>
      <c r="AT34" s="146"/>
      <c r="AU34" s="146"/>
      <c r="AV34" s="146"/>
      <c r="AW34" s="147"/>
    </row>
    <row r="35" spans="1:125" ht="19.5" customHeight="1" thickBot="1">
      <c r="A35" s="283"/>
      <c r="B35" s="284"/>
      <c r="C35" s="284"/>
      <c r="D35" s="284"/>
      <c r="E35" s="284"/>
      <c r="F35" s="284"/>
      <c r="G35" s="284"/>
      <c r="H35" s="285"/>
      <c r="I35" s="289" t="s">
        <v>124</v>
      </c>
      <c r="J35" s="289"/>
      <c r="K35" s="289"/>
      <c r="L35" s="289"/>
      <c r="M35" s="228"/>
      <c r="N35" s="229"/>
      <c r="O35" s="229"/>
      <c r="P35" s="229"/>
      <c r="Q35" s="229"/>
      <c r="R35" s="229"/>
      <c r="S35" s="229"/>
      <c r="T35" s="230" t="s">
        <v>126</v>
      </c>
      <c r="U35" s="231"/>
      <c r="V35" s="104"/>
      <c r="W35" s="98"/>
      <c r="X35" s="98"/>
      <c r="Y35" s="98"/>
      <c r="Z35" s="98"/>
      <c r="AA35" s="98"/>
      <c r="AB35" s="98"/>
      <c r="AC35" s="98"/>
      <c r="AK35" s="105"/>
      <c r="AL35" s="105"/>
      <c r="AM35" s="105"/>
      <c r="AN35" s="105"/>
      <c r="AO35" s="105"/>
      <c r="AP35" s="105"/>
      <c r="AQ35" s="105"/>
      <c r="AR35" s="105"/>
      <c r="AS35" s="105"/>
      <c r="AT35" s="105"/>
      <c r="AU35" s="105"/>
      <c r="AV35" s="105"/>
      <c r="AW35" s="105"/>
    </row>
    <row r="36" spans="1:125" ht="19.5" customHeight="1">
      <c r="A36" s="280" t="s">
        <v>189</v>
      </c>
      <c r="B36" s="281"/>
      <c r="C36" s="281"/>
      <c r="D36" s="281"/>
      <c r="E36" s="281"/>
      <c r="F36" s="281"/>
      <c r="G36" s="281"/>
      <c r="H36" s="282"/>
      <c r="I36" s="233"/>
      <c r="J36" s="230"/>
      <c r="K36" s="230"/>
      <c r="L36" s="230"/>
      <c r="M36" s="317"/>
      <c r="N36" s="317"/>
      <c r="O36" s="317"/>
      <c r="P36" s="317"/>
      <c r="Q36" s="317"/>
      <c r="R36" s="317"/>
      <c r="S36" s="317"/>
      <c r="T36" s="230"/>
      <c r="U36" s="231"/>
      <c r="V36" s="104"/>
      <c r="W36" s="98"/>
      <c r="X36" s="98"/>
      <c r="Y36" s="98"/>
      <c r="Z36" s="98"/>
      <c r="AA36" s="98"/>
      <c r="AB36" s="98"/>
      <c r="AC36" s="98"/>
      <c r="AK36" s="148" t="s">
        <v>288</v>
      </c>
      <c r="AL36" s="149"/>
      <c r="AM36" s="149"/>
      <c r="AN36" s="149"/>
      <c r="AO36" s="149"/>
      <c r="AP36" s="149"/>
      <c r="AQ36" s="149"/>
      <c r="AR36" s="149"/>
      <c r="AS36" s="149"/>
      <c r="AT36" s="149"/>
      <c r="AU36" s="149"/>
      <c r="AV36" s="149"/>
      <c r="AW36" s="150"/>
    </row>
    <row r="37" spans="1:125" ht="19.5" customHeight="1">
      <c r="A37" s="286" t="s">
        <v>127</v>
      </c>
      <c r="B37" s="287"/>
      <c r="C37" s="287"/>
      <c r="D37" s="287"/>
      <c r="E37" s="287"/>
      <c r="F37" s="287"/>
      <c r="G37" s="287"/>
      <c r="H37" s="288"/>
      <c r="I37" s="233"/>
      <c r="J37" s="230"/>
      <c r="K37" s="230"/>
      <c r="L37" s="230"/>
      <c r="M37" s="232"/>
      <c r="N37" s="232"/>
      <c r="O37" s="232"/>
      <c r="P37" s="232"/>
      <c r="Q37" s="232"/>
      <c r="R37" s="232"/>
      <c r="S37" s="232"/>
      <c r="T37" s="230" t="s">
        <v>128</v>
      </c>
      <c r="U37" s="231"/>
      <c r="V37" s="104"/>
      <c r="W37" s="98"/>
      <c r="X37" s="98"/>
      <c r="Y37" s="98"/>
      <c r="Z37" s="98"/>
      <c r="AA37" s="98"/>
      <c r="AB37" s="98"/>
      <c r="AC37" s="98"/>
      <c r="AK37" s="151"/>
      <c r="AL37" s="152"/>
      <c r="AM37" s="152"/>
      <c r="AN37" s="152"/>
      <c r="AO37" s="152"/>
      <c r="AP37" s="152"/>
      <c r="AQ37" s="152"/>
      <c r="AR37" s="152"/>
      <c r="AS37" s="152"/>
      <c r="AT37" s="152"/>
      <c r="AU37" s="152"/>
      <c r="AV37" s="152"/>
      <c r="AW37" s="153"/>
    </row>
    <row r="38" spans="1:125" ht="19.5" customHeight="1" thickBot="1">
      <c r="A38" s="336" t="s">
        <v>286</v>
      </c>
      <c r="B38" s="337"/>
      <c r="C38" s="338"/>
      <c r="D38" s="106" t="s">
        <v>305</v>
      </c>
      <c r="E38" s="106"/>
      <c r="F38" s="106"/>
      <c r="G38" s="106"/>
      <c r="H38" s="107"/>
      <c r="I38" s="233"/>
      <c r="J38" s="230"/>
      <c r="K38" s="230"/>
      <c r="L38" s="230"/>
      <c r="M38" s="229"/>
      <c r="N38" s="229"/>
      <c r="O38" s="229"/>
      <c r="P38" s="229"/>
      <c r="Q38" s="229"/>
      <c r="R38" s="229"/>
      <c r="S38" s="229"/>
      <c r="T38" s="230" t="s">
        <v>125</v>
      </c>
      <c r="U38" s="231"/>
      <c r="V38" s="104"/>
      <c r="W38" s="98"/>
      <c r="X38" s="98"/>
      <c r="Y38" s="98"/>
      <c r="Z38" s="98"/>
      <c r="AA38" s="98"/>
      <c r="AB38" s="98"/>
      <c r="AC38" s="98"/>
      <c r="AK38" s="154"/>
      <c r="AL38" s="155"/>
      <c r="AM38" s="155"/>
      <c r="AN38" s="155"/>
      <c r="AO38" s="155"/>
      <c r="AP38" s="155"/>
      <c r="AQ38" s="155"/>
      <c r="AR38" s="155"/>
      <c r="AS38" s="155"/>
      <c r="AT38" s="155"/>
      <c r="AU38" s="155"/>
      <c r="AV38" s="155"/>
      <c r="AW38" s="156"/>
    </row>
    <row r="39" spans="1:125" ht="19.5" customHeight="1" thickBot="1">
      <c r="A39" s="339"/>
      <c r="B39" s="340"/>
      <c r="C39" s="341"/>
      <c r="D39" s="106" t="s">
        <v>306</v>
      </c>
      <c r="E39" s="106"/>
      <c r="F39" s="106"/>
      <c r="G39" s="106"/>
      <c r="H39" s="107"/>
      <c r="I39" s="233"/>
      <c r="J39" s="230"/>
      <c r="K39" s="230"/>
      <c r="L39" s="230"/>
      <c r="M39" s="229"/>
      <c r="N39" s="229"/>
      <c r="O39" s="229"/>
      <c r="P39" s="229"/>
      <c r="Q39" s="229"/>
      <c r="R39" s="229"/>
      <c r="S39" s="229"/>
      <c r="T39" s="230" t="s">
        <v>125</v>
      </c>
      <c r="U39" s="231"/>
      <c r="V39" s="104"/>
      <c r="W39" s="98"/>
      <c r="X39" s="98"/>
      <c r="Y39" s="98"/>
      <c r="Z39" s="98"/>
      <c r="AA39" s="98"/>
      <c r="AB39" s="98"/>
      <c r="AC39" s="98"/>
    </row>
    <row r="40" spans="1:125" ht="19.5" customHeight="1">
      <c r="A40" s="164" t="s">
        <v>187</v>
      </c>
      <c r="B40" s="165"/>
      <c r="C40" s="165"/>
      <c r="D40" s="165"/>
      <c r="E40" s="165"/>
      <c r="F40" s="165"/>
      <c r="G40" s="165"/>
      <c r="H40" s="165"/>
      <c r="I40" s="233"/>
      <c r="J40" s="230"/>
      <c r="K40" s="230"/>
      <c r="L40" s="230"/>
      <c r="M40" s="229"/>
      <c r="N40" s="229"/>
      <c r="O40" s="229"/>
      <c r="P40" s="229"/>
      <c r="Q40" s="229"/>
      <c r="R40" s="229"/>
      <c r="S40" s="229"/>
      <c r="T40" s="230" t="s">
        <v>125</v>
      </c>
      <c r="U40" s="231"/>
      <c r="V40" s="104"/>
      <c r="W40" s="98"/>
      <c r="X40" s="98"/>
      <c r="Y40" s="98"/>
      <c r="Z40" s="98"/>
      <c r="AA40" s="98"/>
      <c r="AB40" s="98"/>
      <c r="AC40" s="98"/>
      <c r="AK40" s="148" t="s">
        <v>293</v>
      </c>
      <c r="AL40" s="149"/>
      <c r="AM40" s="149"/>
      <c r="AN40" s="149"/>
      <c r="AO40" s="149"/>
      <c r="AP40" s="149"/>
      <c r="AQ40" s="149"/>
      <c r="AR40" s="149"/>
      <c r="AS40" s="149"/>
      <c r="AT40" s="149"/>
      <c r="AU40" s="149"/>
      <c r="AV40" s="149"/>
      <c r="AW40" s="150"/>
    </row>
    <row r="41" spans="1:125" ht="19.5" customHeight="1" thickBot="1">
      <c r="A41" s="352" t="s">
        <v>188</v>
      </c>
      <c r="B41" s="353"/>
      <c r="C41" s="353"/>
      <c r="D41" s="353"/>
      <c r="E41" s="353"/>
      <c r="F41" s="353"/>
      <c r="G41" s="353"/>
      <c r="H41" s="353"/>
      <c r="I41" s="356"/>
      <c r="J41" s="354"/>
      <c r="K41" s="354"/>
      <c r="L41" s="354"/>
      <c r="M41" s="260"/>
      <c r="N41" s="260"/>
      <c r="O41" s="260"/>
      <c r="P41" s="260"/>
      <c r="Q41" s="260"/>
      <c r="R41" s="260"/>
      <c r="S41" s="260"/>
      <c r="T41" s="354" t="s">
        <v>125</v>
      </c>
      <c r="U41" s="355"/>
      <c r="V41" s="104"/>
      <c r="W41" s="98"/>
      <c r="X41" s="98"/>
      <c r="Y41" s="98"/>
      <c r="Z41" s="98"/>
      <c r="AA41" s="98"/>
      <c r="AB41" s="98"/>
      <c r="AC41" s="98"/>
      <c r="AK41" s="151"/>
      <c r="AL41" s="152"/>
      <c r="AM41" s="152"/>
      <c r="AN41" s="152"/>
      <c r="AO41" s="152"/>
      <c r="AP41" s="152"/>
      <c r="AQ41" s="152"/>
      <c r="AR41" s="152"/>
      <c r="AS41" s="152"/>
      <c r="AT41" s="152"/>
      <c r="AU41" s="152"/>
      <c r="AV41" s="152"/>
      <c r="AW41" s="153"/>
    </row>
    <row r="42" spans="1:125" ht="21" customHeight="1" thickBot="1">
      <c r="AK42" s="154"/>
      <c r="AL42" s="155"/>
      <c r="AM42" s="155"/>
      <c r="AN42" s="155"/>
      <c r="AO42" s="155"/>
      <c r="AP42" s="155"/>
      <c r="AQ42" s="155"/>
      <c r="AR42" s="155"/>
      <c r="AS42" s="155"/>
      <c r="AT42" s="155"/>
      <c r="AU42" s="155"/>
      <c r="AV42" s="155"/>
      <c r="AW42" s="156"/>
      <c r="AX42" s="68"/>
      <c r="AY42" s="68"/>
      <c r="AZ42" s="68"/>
      <c r="BA42" s="68"/>
    </row>
    <row r="43" spans="1:125" ht="21" customHeight="1">
      <c r="AO43" s="68"/>
      <c r="AP43" s="68"/>
      <c r="AQ43" s="68"/>
      <c r="AR43" s="68"/>
      <c r="AS43" s="68"/>
      <c r="AT43" s="68"/>
      <c r="AU43" s="68"/>
      <c r="AV43" s="68"/>
      <c r="AW43" s="68"/>
      <c r="AX43" s="68"/>
      <c r="AY43" s="68"/>
      <c r="AZ43" s="68"/>
      <c r="BA43" s="68"/>
      <c r="DO43" s="75"/>
      <c r="DP43" s="75"/>
      <c r="DQ43" s="75"/>
      <c r="DR43" s="75"/>
      <c r="DS43" s="75"/>
      <c r="DT43" s="75"/>
      <c r="DU43" s="75"/>
    </row>
    <row r="44" spans="1:125" ht="21" customHeight="1" thickBot="1">
      <c r="AO44" s="68"/>
      <c r="AP44" s="68"/>
      <c r="AQ44" s="68"/>
      <c r="AR44" s="68"/>
      <c r="AS44" s="68"/>
      <c r="AT44" s="68"/>
      <c r="AU44" s="68"/>
      <c r="AV44" s="68"/>
      <c r="AW44" s="68"/>
      <c r="AX44" s="68"/>
      <c r="AY44" s="68"/>
      <c r="AZ44" s="68"/>
      <c r="BA44" s="68"/>
      <c r="DM44" s="80"/>
      <c r="DO44" s="75"/>
      <c r="DP44" s="75"/>
      <c r="DQ44" s="75"/>
      <c r="DR44" s="75"/>
      <c r="DS44" s="75"/>
      <c r="DT44" s="75"/>
      <c r="DU44" s="75"/>
    </row>
    <row r="45" spans="1:125" ht="21" customHeight="1" thickBot="1">
      <c r="A45" s="357" t="s">
        <v>242</v>
      </c>
      <c r="B45" s="358"/>
      <c r="C45" s="358"/>
      <c r="D45" s="332"/>
      <c r="E45" s="333"/>
      <c r="F45" s="329" t="s">
        <v>190</v>
      </c>
      <c r="G45" s="297" t="s">
        <v>197</v>
      </c>
      <c r="H45" s="297"/>
      <c r="I45" s="297"/>
      <c r="J45" s="298"/>
      <c r="K45" s="332"/>
      <c r="L45" s="333"/>
      <c r="M45" s="324" t="s">
        <v>203</v>
      </c>
      <c r="N45" s="297"/>
      <c r="O45" s="297"/>
      <c r="P45" s="297"/>
      <c r="Q45" s="297"/>
      <c r="R45" s="297"/>
      <c r="S45" s="297"/>
      <c r="T45" s="325"/>
      <c r="AO45" s="68"/>
      <c r="AP45" s="68"/>
      <c r="AQ45" s="68"/>
      <c r="AR45" s="68"/>
      <c r="AS45" s="68"/>
      <c r="AT45" s="68"/>
      <c r="AU45" s="68"/>
      <c r="AV45" s="68"/>
      <c r="AW45" s="68"/>
      <c r="AX45" s="68"/>
      <c r="AY45" s="68"/>
      <c r="AZ45" s="68"/>
      <c r="BA45" s="68"/>
      <c r="DC45" s="81">
        <v>1</v>
      </c>
      <c r="DD45" s="82" t="str">
        <f t="shared" ref="DD45:DD46" si="0">IF(K45="","",M45)</f>
        <v/>
      </c>
      <c r="DE45" s="75"/>
      <c r="DF45" s="75"/>
      <c r="DG45" s="75"/>
      <c r="DM45" s="69" t="str">
        <f>IF($D$45="","",IF(K45="",$G$45&amp;"("&amp;M46&amp;"）",$G$45&amp;"（"&amp;$M$45&amp;")"))</f>
        <v/>
      </c>
      <c r="DO45" s="75"/>
      <c r="DP45" s="75"/>
      <c r="DQ45" s="75"/>
      <c r="DR45" s="75"/>
      <c r="DS45" s="75"/>
      <c r="DT45" s="75"/>
      <c r="DU45" s="75"/>
    </row>
    <row r="46" spans="1:125" ht="21" customHeight="1" thickBot="1">
      <c r="A46" s="359"/>
      <c r="B46" s="360"/>
      <c r="C46" s="360"/>
      <c r="D46" s="334"/>
      <c r="E46" s="335"/>
      <c r="F46" s="331"/>
      <c r="G46" s="301"/>
      <c r="H46" s="301"/>
      <c r="I46" s="301"/>
      <c r="J46" s="302"/>
      <c r="K46" s="334"/>
      <c r="L46" s="335"/>
      <c r="M46" s="379" t="s">
        <v>204</v>
      </c>
      <c r="N46" s="301"/>
      <c r="O46" s="301"/>
      <c r="P46" s="301"/>
      <c r="Q46" s="301"/>
      <c r="R46" s="301"/>
      <c r="S46" s="301"/>
      <c r="T46" s="380"/>
      <c r="AH46" s="133" t="str">
        <f>IF(DB16&gt;=1,DD16,"")</f>
        <v/>
      </c>
      <c r="AI46" s="134"/>
      <c r="AJ46" s="134"/>
      <c r="AK46" s="134"/>
      <c r="AL46" s="134"/>
      <c r="AM46" s="134"/>
      <c r="AN46" s="134"/>
      <c r="AO46" s="135"/>
      <c r="AP46" s="68"/>
      <c r="AQ46" s="68"/>
      <c r="AR46" s="68"/>
      <c r="AS46" s="68"/>
      <c r="AT46" s="68"/>
      <c r="AU46" s="68"/>
      <c r="AV46" s="68"/>
      <c r="AW46" s="68"/>
      <c r="AX46" s="68"/>
      <c r="AY46" s="68"/>
      <c r="AZ46" s="68"/>
      <c r="BA46" s="68"/>
      <c r="DC46" s="83">
        <v>2</v>
      </c>
      <c r="DD46" s="84" t="str">
        <f t="shared" si="0"/>
        <v/>
      </c>
      <c r="DE46" s="75"/>
      <c r="DF46" s="75"/>
      <c r="DG46" s="75"/>
      <c r="DM46" s="70">
        <v>1</v>
      </c>
      <c r="DN46" s="70"/>
      <c r="DO46" s="70">
        <v>2</v>
      </c>
      <c r="DP46" s="70"/>
      <c r="DQ46" s="70">
        <v>3</v>
      </c>
      <c r="DR46" s="75"/>
      <c r="DS46" s="75"/>
      <c r="DT46" s="75"/>
      <c r="DU46" s="75"/>
    </row>
    <row r="47" spans="1:125" ht="21" customHeight="1" thickBot="1">
      <c r="A47" s="359"/>
      <c r="B47" s="360"/>
      <c r="C47" s="360"/>
      <c r="D47" s="332"/>
      <c r="E47" s="333"/>
      <c r="F47" s="329" t="s">
        <v>191</v>
      </c>
      <c r="G47" s="297" t="s">
        <v>198</v>
      </c>
      <c r="H47" s="297"/>
      <c r="I47" s="297"/>
      <c r="J47" s="298"/>
      <c r="K47" s="332"/>
      <c r="L47" s="333"/>
      <c r="M47" s="324" t="s">
        <v>236</v>
      </c>
      <c r="N47" s="297"/>
      <c r="O47" s="297"/>
      <c r="P47" s="297"/>
      <c r="Q47" s="297"/>
      <c r="R47" s="297"/>
      <c r="S47" s="297"/>
      <c r="T47" s="325"/>
      <c r="W47" s="371" t="s">
        <v>184</v>
      </c>
      <c r="X47" s="306"/>
      <c r="Y47" s="306"/>
      <c r="Z47" s="306"/>
      <c r="AA47" s="306"/>
      <c r="AB47" s="306"/>
      <c r="AC47" s="306"/>
      <c r="AD47" s="372"/>
      <c r="AH47" s="136" t="str">
        <f>IF(AH46=$DD$16,"希望する業種欄の番号（D,E列）","")</f>
        <v/>
      </c>
      <c r="AI47" s="137"/>
      <c r="AJ47" s="137"/>
      <c r="AK47" s="137"/>
      <c r="AL47" s="137"/>
      <c r="AM47" s="137"/>
      <c r="AN47" s="137"/>
      <c r="AO47" s="138"/>
      <c r="AP47" s="68"/>
      <c r="AQ47" s="68"/>
      <c r="AR47" s="68"/>
      <c r="AS47" s="68"/>
      <c r="AT47" s="68"/>
      <c r="AU47" s="68"/>
      <c r="AV47" s="68"/>
      <c r="AW47" s="68"/>
      <c r="AX47" s="68"/>
      <c r="AY47" s="68"/>
      <c r="AZ47" s="68"/>
      <c r="BA47" s="68"/>
      <c r="DC47" s="85" t="str">
        <f>IF(DI47=0,"",DH47)</f>
        <v/>
      </c>
      <c r="DD47" s="86" t="str">
        <f>IF(K47="","",M47)</f>
        <v/>
      </c>
      <c r="DE47" s="68" t="str">
        <f>IF(X48="","","、")</f>
        <v/>
      </c>
      <c r="DF47" s="68"/>
      <c r="DG47" s="87"/>
      <c r="DH47" s="69">
        <f>IF(DI47=0,0,DI47)</f>
        <v>0</v>
      </c>
      <c r="DI47" s="74">
        <f>IF(K47="",0,1)</f>
        <v>0</v>
      </c>
      <c r="DL47" s="67" t="s">
        <v>264</v>
      </c>
      <c r="DM47" s="69" t="str">
        <f>IF(DH50=0,"",VLOOKUP(1,$DC$47:$DD$50,2,FALSE))</f>
        <v/>
      </c>
      <c r="DN47" s="69" t="str">
        <f>IF(DO47="","","、")</f>
        <v/>
      </c>
      <c r="DO47" s="69" t="str">
        <f>IF(DH50&lt;2,"",VLOOKUP(2,$DC$47:$DD$50,2))</f>
        <v/>
      </c>
      <c r="DP47" s="69" t="str">
        <f>IF(DQ47="","","、")</f>
        <v/>
      </c>
      <c r="DQ47" s="69" t="str">
        <f>IF(DH50&lt;3,"",VLOOKUP(3,$DC$47:$DD$50,2))</f>
        <v/>
      </c>
      <c r="DS47" s="75"/>
      <c r="DT47" s="88" t="str">
        <f>IF(D47="","",DL47&amp;DM47&amp;DN47&amp;DO47&amp;DP47&amp;DQ47&amp;DL49&amp;DM49&amp;DN49&amp;DO49&amp;DP49&amp;DQ49&amp;DR49)</f>
        <v/>
      </c>
      <c r="DU47" s="89" t="str">
        <f>IF(DT47="","","、")</f>
        <v/>
      </c>
    </row>
    <row r="48" spans="1:125" ht="21" customHeight="1" thickBot="1">
      <c r="A48" s="359"/>
      <c r="B48" s="360"/>
      <c r="C48" s="360"/>
      <c r="D48" s="351"/>
      <c r="E48" s="221"/>
      <c r="F48" s="330"/>
      <c r="G48" s="299"/>
      <c r="H48" s="299"/>
      <c r="I48" s="299"/>
      <c r="J48" s="300"/>
      <c r="K48" s="351"/>
      <c r="L48" s="221"/>
      <c r="M48" s="376" t="s">
        <v>237</v>
      </c>
      <c r="N48" s="299"/>
      <c r="O48" s="299"/>
      <c r="P48" s="299"/>
      <c r="Q48" s="299"/>
      <c r="R48" s="299"/>
      <c r="S48" s="299"/>
      <c r="T48" s="381"/>
      <c r="W48" s="108">
        <v>1</v>
      </c>
      <c r="X48" s="369"/>
      <c r="Y48" s="369"/>
      <c r="Z48" s="369"/>
      <c r="AA48" s="369"/>
      <c r="AB48" s="369"/>
      <c r="AC48" s="369"/>
      <c r="AD48" s="370"/>
      <c r="AH48" s="139" t="str">
        <f>IF(AH46=$DD$16,"を訂正してください。","")</f>
        <v/>
      </c>
      <c r="AI48" s="140"/>
      <c r="AJ48" s="140"/>
      <c r="AK48" s="140"/>
      <c r="AL48" s="140"/>
      <c r="AM48" s="140"/>
      <c r="AN48" s="140"/>
      <c r="AO48" s="141"/>
      <c r="AP48" s="68"/>
      <c r="AQ48" s="68"/>
      <c r="AR48" s="68"/>
      <c r="AS48" s="68"/>
      <c r="AT48" s="68"/>
      <c r="AU48" s="68"/>
      <c r="AV48" s="68"/>
      <c r="AW48" s="68"/>
      <c r="AX48" s="68"/>
      <c r="AY48" s="68"/>
      <c r="AZ48" s="68"/>
      <c r="BA48" s="68"/>
      <c r="DC48" s="70" t="str">
        <f>IF(DI48=0,"",DH48)</f>
        <v/>
      </c>
      <c r="DD48" s="69" t="str">
        <f t="shared" ref="DD48:DD49" si="1">IF(K48="","",M48)</f>
        <v/>
      </c>
      <c r="DE48" s="68" t="str">
        <f t="shared" ref="DE48:DE50" si="2">IF(X49="","","、")</f>
        <v/>
      </c>
      <c r="DF48" s="68"/>
      <c r="DG48" s="87"/>
      <c r="DH48" s="69">
        <f>IF(DI47=0,DI48,DH47+DI48)</f>
        <v>0</v>
      </c>
      <c r="DI48" s="74">
        <f>IF(K48="",0,1)</f>
        <v>0</v>
      </c>
      <c r="DM48" s="70">
        <v>4</v>
      </c>
      <c r="DN48" s="70"/>
      <c r="DO48" s="70">
        <v>5</v>
      </c>
      <c r="DP48" s="70"/>
      <c r="DQ48" s="70">
        <v>6</v>
      </c>
      <c r="DR48" s="90"/>
      <c r="DS48" s="90"/>
      <c r="DT48" s="90"/>
      <c r="DU48" s="90"/>
    </row>
    <row r="49" spans="1:125" ht="21" customHeight="1">
      <c r="A49" s="359"/>
      <c r="B49" s="360"/>
      <c r="C49" s="360"/>
      <c r="D49" s="351"/>
      <c r="E49" s="221"/>
      <c r="F49" s="330"/>
      <c r="G49" s="299"/>
      <c r="H49" s="299"/>
      <c r="I49" s="299"/>
      <c r="J49" s="300"/>
      <c r="K49" s="351"/>
      <c r="L49" s="221"/>
      <c r="M49" s="376" t="s">
        <v>238</v>
      </c>
      <c r="N49" s="299"/>
      <c r="O49" s="299"/>
      <c r="P49" s="299"/>
      <c r="Q49" s="299"/>
      <c r="R49" s="299"/>
      <c r="S49" s="299"/>
      <c r="T49" s="381"/>
      <c r="W49" s="109">
        <v>2</v>
      </c>
      <c r="X49" s="269"/>
      <c r="Y49" s="269"/>
      <c r="Z49" s="269"/>
      <c r="AA49" s="269"/>
      <c r="AB49" s="269"/>
      <c r="AC49" s="269"/>
      <c r="AD49" s="270"/>
      <c r="AO49" s="68"/>
      <c r="AP49" s="68"/>
      <c r="AQ49" s="68"/>
      <c r="AR49" s="68"/>
      <c r="AS49" s="68"/>
      <c r="AT49" s="68"/>
      <c r="AU49" s="68"/>
      <c r="AV49" s="68"/>
      <c r="AW49" s="68"/>
      <c r="AX49" s="68"/>
      <c r="AY49" s="68"/>
      <c r="AZ49" s="68"/>
      <c r="BA49" s="68"/>
      <c r="DC49" s="70" t="str">
        <f>IF(DI49=0,"",DH49)</f>
        <v/>
      </c>
      <c r="DD49" s="69" t="str">
        <f t="shared" si="1"/>
        <v/>
      </c>
      <c r="DE49" s="68" t="str">
        <f t="shared" si="2"/>
        <v/>
      </c>
      <c r="DF49" s="68"/>
      <c r="DG49" s="87"/>
      <c r="DH49" s="69">
        <f>IF(AND(DI47=0,DI48=0,DI49=0),0,DI47+DI48+DI49)</f>
        <v>0</v>
      </c>
      <c r="DI49" s="74">
        <f>IF(K49="",0,1)</f>
        <v>0</v>
      </c>
      <c r="DL49" s="69" t="str">
        <f>IF(DM49="","","、")</f>
        <v/>
      </c>
      <c r="DM49" s="69" t="str">
        <f>IF(DC51="","",DD51)</f>
        <v/>
      </c>
      <c r="DN49" s="69" t="str">
        <f>IF(DO49="","","、")</f>
        <v/>
      </c>
      <c r="DO49" s="69" t="str">
        <f>IF(DC52="","",DD52)</f>
        <v/>
      </c>
      <c r="DP49" s="69" t="str">
        <f>IF(DQ49="","","、")</f>
        <v/>
      </c>
      <c r="DQ49" s="69" t="str">
        <f>IF(DC53="","",DD53)</f>
        <v/>
      </c>
      <c r="DR49" s="75" t="s">
        <v>266</v>
      </c>
      <c r="DS49" s="75"/>
      <c r="DT49" s="75"/>
      <c r="DU49" s="75"/>
    </row>
    <row r="50" spans="1:125" ht="21" customHeight="1" thickBot="1">
      <c r="A50" s="359"/>
      <c r="B50" s="360"/>
      <c r="C50" s="360"/>
      <c r="D50" s="334"/>
      <c r="E50" s="335"/>
      <c r="F50" s="331"/>
      <c r="G50" s="301"/>
      <c r="H50" s="301"/>
      <c r="I50" s="301"/>
      <c r="J50" s="302"/>
      <c r="K50" s="334"/>
      <c r="L50" s="335"/>
      <c r="M50" s="382" t="s">
        <v>307</v>
      </c>
      <c r="N50" s="382"/>
      <c r="O50" s="382"/>
      <c r="P50" s="382"/>
      <c r="Q50" s="382"/>
      <c r="R50" s="382"/>
      <c r="S50" s="382"/>
      <c r="T50" s="383"/>
      <c r="W50" s="83">
        <v>3</v>
      </c>
      <c r="X50" s="373"/>
      <c r="Y50" s="373"/>
      <c r="Z50" s="373"/>
      <c r="AA50" s="373"/>
      <c r="AB50" s="373"/>
      <c r="AC50" s="373"/>
      <c r="AD50" s="374"/>
      <c r="AO50" s="68"/>
      <c r="AP50" s="68"/>
      <c r="AQ50" s="68"/>
      <c r="AR50" s="68"/>
      <c r="AS50" s="68"/>
      <c r="AT50" s="68"/>
      <c r="AU50" s="68"/>
      <c r="AV50" s="68"/>
      <c r="AW50" s="68"/>
      <c r="AX50" s="68"/>
      <c r="AY50" s="68"/>
      <c r="AZ50" s="68"/>
      <c r="BA50" s="68"/>
      <c r="DC50" s="70" t="str">
        <f>IF(DI50=0,"",DH50)</f>
        <v/>
      </c>
      <c r="DD50" s="69" t="str">
        <f>IF(K50="","","その他")</f>
        <v/>
      </c>
      <c r="DE50" s="68" t="str">
        <f t="shared" si="2"/>
        <v/>
      </c>
      <c r="DF50" s="68"/>
      <c r="DG50" s="87"/>
      <c r="DH50" s="69">
        <f>IF(AND(DI47=0,DI48=0,DI49=0),DI50,DI47+DI48+DI49+DI50)</f>
        <v>0</v>
      </c>
      <c r="DI50" s="74">
        <f>IF(K50="",0,1)</f>
        <v>0</v>
      </c>
      <c r="DR50" s="75"/>
      <c r="DS50" s="75"/>
      <c r="DT50" s="75"/>
      <c r="DU50" s="75"/>
    </row>
    <row r="51" spans="1:125" ht="21" customHeight="1" thickBot="1">
      <c r="A51" s="359"/>
      <c r="B51" s="360"/>
      <c r="C51" s="360"/>
      <c r="D51" s="332"/>
      <c r="E51" s="333"/>
      <c r="F51" s="329" t="s">
        <v>193</v>
      </c>
      <c r="G51" s="363" t="s">
        <v>199</v>
      </c>
      <c r="H51" s="363"/>
      <c r="I51" s="363"/>
      <c r="J51" s="364"/>
      <c r="K51" s="332"/>
      <c r="L51" s="333"/>
      <c r="M51" s="324" t="s">
        <v>202</v>
      </c>
      <c r="N51" s="297"/>
      <c r="O51" s="297"/>
      <c r="P51" s="297"/>
      <c r="Q51" s="297"/>
      <c r="R51" s="297"/>
      <c r="S51" s="297"/>
      <c r="T51" s="325"/>
      <c r="AO51" s="68"/>
      <c r="AP51" s="68"/>
      <c r="AQ51" s="68"/>
      <c r="AR51" s="68"/>
      <c r="AS51" s="68"/>
      <c r="AT51" s="68"/>
      <c r="AU51" s="68"/>
      <c r="AV51" s="68"/>
      <c r="AW51" s="68"/>
      <c r="AX51" s="68"/>
      <c r="AY51" s="68"/>
      <c r="AZ51" s="68"/>
      <c r="BA51" s="68"/>
      <c r="DC51" s="91" t="str">
        <f>IF(DI50=1,MAX($DC$47:$DC$50)+1,"")</f>
        <v/>
      </c>
      <c r="DD51" s="69" t="str">
        <f>IF($K$50="","",X48)</f>
        <v/>
      </c>
      <c r="DE51" s="68" t="str">
        <f>IF(X48="","","、")</f>
        <v/>
      </c>
      <c r="DR51" s="75"/>
      <c r="DS51" s="75"/>
      <c r="DT51" s="75"/>
      <c r="DU51" s="75"/>
    </row>
    <row r="52" spans="1:125" ht="21" customHeight="1" thickBot="1">
      <c r="A52" s="359"/>
      <c r="B52" s="360"/>
      <c r="C52" s="360"/>
      <c r="D52" s="351"/>
      <c r="E52" s="221"/>
      <c r="F52" s="330"/>
      <c r="G52" s="365"/>
      <c r="H52" s="365"/>
      <c r="I52" s="365"/>
      <c r="J52" s="366"/>
      <c r="K52" s="351"/>
      <c r="L52" s="221"/>
      <c r="M52" s="376" t="s">
        <v>239</v>
      </c>
      <c r="N52" s="299"/>
      <c r="O52" s="299"/>
      <c r="P52" s="299"/>
      <c r="Q52" s="299"/>
      <c r="R52" s="299"/>
      <c r="S52" s="299"/>
      <c r="T52" s="381"/>
      <c r="W52" s="371" t="s">
        <v>184</v>
      </c>
      <c r="X52" s="306"/>
      <c r="Y52" s="306"/>
      <c r="Z52" s="306"/>
      <c r="AA52" s="306"/>
      <c r="AB52" s="306"/>
      <c r="AC52" s="306"/>
      <c r="AD52" s="372"/>
      <c r="AO52" s="68"/>
      <c r="AP52" s="68"/>
      <c r="AQ52" s="68"/>
      <c r="AR52" s="68"/>
      <c r="AS52" s="68"/>
      <c r="AT52" s="68"/>
      <c r="AU52" s="68"/>
      <c r="AV52" s="68"/>
      <c r="AW52" s="68"/>
      <c r="AX52" s="68"/>
      <c r="AY52" s="68"/>
      <c r="AZ52" s="68"/>
      <c r="BA52" s="68"/>
      <c r="DC52" s="91" t="str">
        <f>IF(K50="","",IF(X49="","",DC51+1))</f>
        <v/>
      </c>
      <c r="DD52" s="69" t="str">
        <f t="shared" ref="DD52:DD53" si="3">IF($K$50="","",X49)</f>
        <v/>
      </c>
      <c r="DE52" s="68" t="str">
        <f t="shared" ref="DE52:DE53" si="4">IF(X49="","","、")</f>
        <v/>
      </c>
      <c r="DR52" s="75"/>
      <c r="DS52" s="75"/>
      <c r="DT52" s="75"/>
      <c r="DU52" s="75"/>
    </row>
    <row r="53" spans="1:125" ht="21" customHeight="1">
      <c r="A53" s="359"/>
      <c r="B53" s="360"/>
      <c r="C53" s="360"/>
      <c r="D53" s="351"/>
      <c r="E53" s="221"/>
      <c r="F53" s="330"/>
      <c r="G53" s="365"/>
      <c r="H53" s="365"/>
      <c r="I53" s="365"/>
      <c r="J53" s="366"/>
      <c r="K53" s="351"/>
      <c r="L53" s="221"/>
      <c r="M53" s="376" t="s">
        <v>240</v>
      </c>
      <c r="N53" s="299"/>
      <c r="O53" s="299"/>
      <c r="P53" s="299"/>
      <c r="Q53" s="299"/>
      <c r="R53" s="299"/>
      <c r="S53" s="299"/>
      <c r="T53" s="381"/>
      <c r="W53" s="108">
        <v>1</v>
      </c>
      <c r="X53" s="369"/>
      <c r="Y53" s="369"/>
      <c r="Z53" s="369"/>
      <c r="AA53" s="369"/>
      <c r="AB53" s="369"/>
      <c r="AC53" s="369"/>
      <c r="AD53" s="370"/>
      <c r="AO53" s="68"/>
      <c r="AP53" s="68"/>
      <c r="AQ53" s="68"/>
      <c r="AR53" s="68"/>
      <c r="AS53" s="68"/>
      <c r="AT53" s="68"/>
      <c r="AU53" s="68"/>
      <c r="AV53" s="68"/>
      <c r="AW53" s="68"/>
      <c r="AX53" s="68"/>
      <c r="AY53" s="68"/>
      <c r="AZ53" s="68"/>
      <c r="BA53" s="68"/>
      <c r="DC53" s="70" t="str">
        <f>IF(K50="","",IF(X50="","",DC52+1))</f>
        <v/>
      </c>
      <c r="DD53" s="69" t="str">
        <f t="shared" si="3"/>
        <v/>
      </c>
      <c r="DE53" s="68" t="str">
        <f t="shared" si="4"/>
        <v/>
      </c>
    </row>
    <row r="54" spans="1:125" ht="21" customHeight="1">
      <c r="A54" s="359"/>
      <c r="B54" s="360"/>
      <c r="C54" s="360"/>
      <c r="D54" s="351"/>
      <c r="E54" s="221"/>
      <c r="F54" s="330"/>
      <c r="G54" s="365"/>
      <c r="H54" s="365"/>
      <c r="I54" s="365"/>
      <c r="J54" s="366"/>
      <c r="K54" s="351"/>
      <c r="L54" s="221"/>
      <c r="M54" s="376" t="s">
        <v>241</v>
      </c>
      <c r="N54" s="299"/>
      <c r="O54" s="299"/>
      <c r="P54" s="299"/>
      <c r="Q54" s="299"/>
      <c r="R54" s="299"/>
      <c r="S54" s="299"/>
      <c r="T54" s="381"/>
      <c r="W54" s="109">
        <v>2</v>
      </c>
      <c r="X54" s="269"/>
      <c r="Y54" s="269"/>
      <c r="Z54" s="269"/>
      <c r="AA54" s="269"/>
      <c r="AB54" s="269"/>
      <c r="AC54" s="269"/>
      <c r="AD54" s="270"/>
      <c r="AO54" s="68"/>
      <c r="AP54" s="68"/>
      <c r="AQ54" s="68"/>
      <c r="AR54" s="68"/>
      <c r="AS54" s="68"/>
      <c r="AT54" s="68"/>
      <c r="AU54" s="68"/>
      <c r="AV54" s="68"/>
      <c r="AW54" s="68"/>
      <c r="AX54" s="68"/>
      <c r="AY54" s="68"/>
      <c r="AZ54" s="68"/>
      <c r="BA54" s="68"/>
    </row>
    <row r="55" spans="1:125" ht="21" customHeight="1" thickBot="1">
      <c r="A55" s="359"/>
      <c r="B55" s="360"/>
      <c r="C55" s="360"/>
      <c r="D55" s="334"/>
      <c r="E55" s="335"/>
      <c r="F55" s="331"/>
      <c r="G55" s="367"/>
      <c r="H55" s="367"/>
      <c r="I55" s="367"/>
      <c r="J55" s="368"/>
      <c r="K55" s="334"/>
      <c r="L55" s="335"/>
      <c r="M55" s="382" t="s">
        <v>307</v>
      </c>
      <c r="N55" s="382"/>
      <c r="O55" s="382"/>
      <c r="P55" s="382"/>
      <c r="Q55" s="382"/>
      <c r="R55" s="382"/>
      <c r="S55" s="382"/>
      <c r="T55" s="383"/>
      <c r="W55" s="83">
        <v>3</v>
      </c>
      <c r="X55" s="373"/>
      <c r="Y55" s="373"/>
      <c r="Z55" s="373"/>
      <c r="AA55" s="373"/>
      <c r="AB55" s="373"/>
      <c r="AC55" s="373"/>
      <c r="AD55" s="374"/>
      <c r="AO55" s="68"/>
      <c r="AP55" s="68"/>
      <c r="AQ55" s="68"/>
      <c r="AR55" s="68"/>
      <c r="AS55" s="68"/>
      <c r="AT55" s="68"/>
      <c r="AU55" s="68"/>
      <c r="AV55" s="68"/>
      <c r="AW55" s="68"/>
      <c r="AX55" s="68"/>
      <c r="AY55" s="68"/>
      <c r="AZ55" s="68"/>
      <c r="BA55" s="68"/>
    </row>
    <row r="56" spans="1:125" ht="21" customHeight="1" thickBot="1">
      <c r="A56" s="359"/>
      <c r="B56" s="360"/>
      <c r="C56" s="360"/>
      <c r="D56" s="323"/>
      <c r="E56" s="208"/>
      <c r="F56" s="110" t="s">
        <v>196</v>
      </c>
      <c r="G56" s="377" t="s">
        <v>200</v>
      </c>
      <c r="H56" s="377"/>
      <c r="I56" s="377"/>
      <c r="J56" s="377"/>
      <c r="K56" s="377"/>
      <c r="L56" s="377"/>
      <c r="M56" s="377"/>
      <c r="N56" s="377"/>
      <c r="O56" s="377"/>
      <c r="P56" s="377"/>
      <c r="Q56" s="377"/>
      <c r="R56" s="377"/>
      <c r="S56" s="377"/>
      <c r="T56" s="378"/>
      <c r="AO56" s="68"/>
      <c r="AP56" s="68"/>
      <c r="AQ56" s="68"/>
      <c r="AR56" s="68"/>
      <c r="AS56" s="68"/>
      <c r="AT56" s="68"/>
      <c r="AU56" s="68"/>
      <c r="AV56" s="68"/>
      <c r="AW56" s="68"/>
      <c r="AX56" s="68"/>
      <c r="AY56" s="68"/>
      <c r="AZ56" s="68"/>
      <c r="BA56" s="68"/>
    </row>
    <row r="57" spans="1:125" ht="21" customHeight="1" thickBot="1">
      <c r="A57" s="359"/>
      <c r="B57" s="360"/>
      <c r="C57" s="360"/>
      <c r="D57" s="332"/>
      <c r="E57" s="333"/>
      <c r="F57" s="326" t="s">
        <v>192</v>
      </c>
      <c r="G57" s="297" t="s">
        <v>201</v>
      </c>
      <c r="H57" s="297"/>
      <c r="I57" s="297"/>
      <c r="J57" s="297"/>
      <c r="K57" s="342" t="s">
        <v>289</v>
      </c>
      <c r="L57" s="343"/>
      <c r="M57" s="343"/>
      <c r="N57" s="343"/>
      <c r="O57" s="343"/>
      <c r="P57" s="343"/>
      <c r="Q57" s="343"/>
      <c r="R57" s="343"/>
      <c r="S57" s="343"/>
      <c r="T57" s="344"/>
      <c r="W57" s="371" t="s">
        <v>184</v>
      </c>
      <c r="X57" s="306"/>
      <c r="Y57" s="306"/>
      <c r="Z57" s="306"/>
      <c r="AA57" s="306"/>
      <c r="AB57" s="306"/>
      <c r="AC57" s="306"/>
      <c r="AD57" s="372"/>
      <c r="AO57" s="68"/>
      <c r="AP57" s="68"/>
      <c r="AQ57" s="68"/>
      <c r="AR57" s="68"/>
      <c r="AS57" s="68"/>
      <c r="AT57" s="68"/>
      <c r="AU57" s="68"/>
      <c r="AV57" s="68"/>
      <c r="AW57" s="68"/>
      <c r="AX57" s="68"/>
      <c r="AY57" s="68"/>
      <c r="AZ57" s="68"/>
      <c r="BA57" s="68"/>
    </row>
    <row r="58" spans="1:125" ht="21" customHeight="1">
      <c r="A58" s="359"/>
      <c r="B58" s="360"/>
      <c r="C58" s="360"/>
      <c r="D58" s="351"/>
      <c r="E58" s="221"/>
      <c r="F58" s="327"/>
      <c r="G58" s="299"/>
      <c r="H58" s="299"/>
      <c r="I58" s="299"/>
      <c r="J58" s="299"/>
      <c r="K58" s="345"/>
      <c r="L58" s="346"/>
      <c r="M58" s="346"/>
      <c r="N58" s="346"/>
      <c r="O58" s="346"/>
      <c r="P58" s="346"/>
      <c r="Q58" s="346"/>
      <c r="R58" s="346"/>
      <c r="S58" s="346"/>
      <c r="T58" s="347"/>
      <c r="W58" s="108">
        <v>1</v>
      </c>
      <c r="X58" s="369"/>
      <c r="Y58" s="369"/>
      <c r="Z58" s="369"/>
      <c r="AA58" s="369"/>
      <c r="AB58" s="369"/>
      <c r="AC58" s="369"/>
      <c r="AD58" s="370"/>
      <c r="AO58" s="68"/>
      <c r="AP58" s="68"/>
      <c r="AQ58" s="68"/>
      <c r="AR58" s="68"/>
      <c r="AS58" s="68"/>
      <c r="AT58" s="68"/>
      <c r="AU58" s="68"/>
      <c r="AV58" s="68"/>
      <c r="AW58" s="68"/>
      <c r="AX58" s="68"/>
      <c r="AY58" s="68"/>
      <c r="AZ58" s="68"/>
      <c r="BA58" s="68"/>
      <c r="DM58" s="92"/>
      <c r="DN58" s="92"/>
      <c r="DO58" s="92"/>
      <c r="DP58" s="92"/>
      <c r="DQ58" s="92"/>
      <c r="DR58" s="92"/>
      <c r="DS58" s="92"/>
    </row>
    <row r="59" spans="1:125" ht="21" customHeight="1" thickBot="1">
      <c r="A59" s="361"/>
      <c r="B59" s="362"/>
      <c r="C59" s="362"/>
      <c r="D59" s="334"/>
      <c r="E59" s="335"/>
      <c r="F59" s="328"/>
      <c r="G59" s="301"/>
      <c r="H59" s="301"/>
      <c r="I59" s="301"/>
      <c r="J59" s="301"/>
      <c r="K59" s="348"/>
      <c r="L59" s="349"/>
      <c r="M59" s="349"/>
      <c r="N59" s="349"/>
      <c r="O59" s="349"/>
      <c r="P59" s="349"/>
      <c r="Q59" s="349"/>
      <c r="R59" s="349"/>
      <c r="S59" s="349"/>
      <c r="T59" s="350"/>
      <c r="W59" s="109">
        <v>2</v>
      </c>
      <c r="X59" s="269"/>
      <c r="Y59" s="269"/>
      <c r="Z59" s="269"/>
      <c r="AA59" s="269"/>
      <c r="AB59" s="269"/>
      <c r="AC59" s="269"/>
      <c r="AD59" s="270"/>
      <c r="AO59" s="68"/>
      <c r="AP59" s="68"/>
      <c r="AQ59" s="68"/>
      <c r="AR59" s="68"/>
      <c r="AS59" s="68"/>
      <c r="AT59" s="68"/>
      <c r="AU59" s="68"/>
      <c r="AV59" s="68"/>
      <c r="AW59" s="68"/>
      <c r="AX59" s="68"/>
      <c r="AY59" s="68"/>
      <c r="AZ59" s="68"/>
      <c r="BA59" s="68"/>
      <c r="DC59" s="70" t="str">
        <f>IF(DI59=0,"",DH59)</f>
        <v/>
      </c>
      <c r="DD59" s="69" t="str">
        <f>IF(K51="","",M51)</f>
        <v/>
      </c>
      <c r="DE59" s="68" t="str">
        <f>IF(K51="","","、")</f>
        <v/>
      </c>
      <c r="DF59" s="68"/>
      <c r="DG59" s="87"/>
      <c r="DH59" s="69">
        <f>IF(DI59=0,0,DI59)</f>
        <v>0</v>
      </c>
      <c r="DI59" s="74">
        <f>IF(DD59="",0,1)</f>
        <v>0</v>
      </c>
      <c r="DM59" s="70">
        <v>1</v>
      </c>
      <c r="DN59" s="70"/>
      <c r="DO59" s="70">
        <v>2</v>
      </c>
      <c r="DP59" s="70"/>
      <c r="DQ59" s="70">
        <v>3</v>
      </c>
      <c r="DR59" s="70"/>
      <c r="DS59" s="70">
        <v>4</v>
      </c>
    </row>
    <row r="60" spans="1:125" ht="21" customHeight="1" thickBot="1">
      <c r="W60" s="83">
        <v>3</v>
      </c>
      <c r="X60" s="373"/>
      <c r="Y60" s="373"/>
      <c r="Z60" s="373"/>
      <c r="AA60" s="373"/>
      <c r="AB60" s="373"/>
      <c r="AC60" s="373"/>
      <c r="AD60" s="374"/>
      <c r="AO60" s="68"/>
      <c r="AP60" s="68"/>
      <c r="AQ60" s="68"/>
      <c r="AR60" s="68"/>
      <c r="AS60" s="68"/>
      <c r="AT60" s="68"/>
      <c r="AU60" s="68"/>
      <c r="AV60" s="68"/>
      <c r="AW60" s="68"/>
      <c r="AX60" s="68"/>
      <c r="AY60" s="68"/>
      <c r="AZ60" s="68"/>
      <c r="BA60" s="68"/>
      <c r="DC60" s="70" t="str">
        <f>IF(DI60=0,"",DH60)</f>
        <v/>
      </c>
      <c r="DD60" s="69" t="str">
        <f>IF(K52="","",M52)</f>
        <v/>
      </c>
      <c r="DE60" s="68" t="str">
        <f t="shared" ref="DE60:DE63" si="5">IF(K52="","","、")</f>
        <v/>
      </c>
      <c r="DF60" s="68"/>
      <c r="DG60" s="87"/>
      <c r="DH60" s="69">
        <f>IF(DI59=0,DI60,DH59+DI60)</f>
        <v>0</v>
      </c>
      <c r="DI60" s="74">
        <f>IF(DD60="",0,1)</f>
        <v>0</v>
      </c>
      <c r="DL60" s="67" t="s">
        <v>265</v>
      </c>
      <c r="DM60" s="69" t="str">
        <f>IF(DH63=0,"",VLOOKUP(1,$DC$59:$DD$63,2,FALSE))</f>
        <v/>
      </c>
      <c r="DN60" s="69" t="str">
        <f>IF(DO60="","","、")</f>
        <v/>
      </c>
      <c r="DO60" s="69" t="str">
        <f>IF(DH63&lt;2,"",VLOOKUP(2,$DC$59:$DD$63,2,FALSE))</f>
        <v/>
      </c>
      <c r="DP60" s="69" t="str">
        <f>IF(DQ60="","","、")</f>
        <v/>
      </c>
      <c r="DQ60" s="69" t="str">
        <f>IF(DH63&lt;3,"",VLOOKUP(3,$DC$59:$DD$63,2,FALSE))</f>
        <v/>
      </c>
      <c r="DR60" s="69" t="str">
        <f>IF(DS60="","","、")</f>
        <v/>
      </c>
      <c r="DS60" s="93" t="str">
        <f>IF(DH63&lt;4,"",VLOOKUP(4,$DC$59:$DD$63,2,FALSE))</f>
        <v/>
      </c>
      <c r="DT60" s="89" t="str">
        <f>IF(D51="","",DL60&amp;DM60&amp;DN60&amp;DO60&amp;DP60&amp;DQ60&amp;DR60&amp;DS60&amp;DL62&amp;DM62&amp;DN62&amp;DO62&amp;DP62&amp;DQ62&amp;DR62)</f>
        <v/>
      </c>
      <c r="DU60" s="89" t="str">
        <f>IF(DT60="","","、")</f>
        <v/>
      </c>
    </row>
    <row r="61" spans="1:125" ht="21" customHeight="1">
      <c r="AO61" s="68"/>
      <c r="AP61" s="68"/>
      <c r="AQ61" s="68"/>
      <c r="AR61" s="68"/>
      <c r="AS61" s="68"/>
      <c r="AT61" s="68"/>
      <c r="AU61" s="68"/>
      <c r="AV61" s="68"/>
      <c r="AW61" s="68"/>
      <c r="AX61" s="68"/>
      <c r="AY61" s="68"/>
      <c r="AZ61" s="68"/>
      <c r="BA61" s="68"/>
      <c r="DC61" s="70" t="str">
        <f>IF(DI61=0,"",DH61)</f>
        <v/>
      </c>
      <c r="DD61" s="69" t="str">
        <f>IF(K53="","",M53)</f>
        <v/>
      </c>
      <c r="DE61" s="68" t="str">
        <f t="shared" si="5"/>
        <v/>
      </c>
      <c r="DF61" s="68"/>
      <c r="DG61" s="87"/>
      <c r="DH61" s="69">
        <f>IF(AND(DI59=0,DI60=0,DI61=0),0,DI59+DI60+DI61)</f>
        <v>0</v>
      </c>
      <c r="DI61" s="74">
        <f>IF(DD61="",0,1)</f>
        <v>0</v>
      </c>
      <c r="DM61" s="70">
        <v>6</v>
      </c>
      <c r="DN61" s="70"/>
      <c r="DO61" s="70">
        <v>7</v>
      </c>
      <c r="DP61" s="70"/>
      <c r="DQ61" s="70">
        <v>8</v>
      </c>
    </row>
    <row r="62" spans="1:125" ht="21" customHeight="1">
      <c r="AO62" s="68"/>
      <c r="AP62" s="68"/>
      <c r="AQ62" s="68"/>
      <c r="AR62" s="68"/>
      <c r="AS62" s="68"/>
      <c r="AT62" s="68"/>
      <c r="AU62" s="68"/>
      <c r="AV62" s="68"/>
      <c r="AW62" s="68"/>
      <c r="AX62" s="68"/>
      <c r="AY62" s="68"/>
      <c r="AZ62" s="68"/>
      <c r="BA62" s="68"/>
      <c r="DC62" s="70" t="str">
        <f>IF(DI62=0,"",DH62)</f>
        <v/>
      </c>
      <c r="DD62" s="69" t="str">
        <f>IF(K54="","",M54)</f>
        <v/>
      </c>
      <c r="DE62" s="68" t="str">
        <f t="shared" si="5"/>
        <v/>
      </c>
      <c r="DF62" s="68"/>
      <c r="DG62" s="87"/>
      <c r="DH62" s="69">
        <f>IF(AND(DI59=0,DI60=0,DI61=0),DI62,DI59+DI60+DI61+DI62)</f>
        <v>0</v>
      </c>
      <c r="DI62" s="74">
        <f>IF(DD62="",0,1)</f>
        <v>0</v>
      </c>
      <c r="DL62" s="69" t="str">
        <f>IF(DM62="","","、")</f>
        <v/>
      </c>
      <c r="DM62" s="69" t="str">
        <f>IF($K$55="","",DD64)</f>
        <v/>
      </c>
      <c r="DN62" s="69" t="str">
        <f>IF(DO62="","","、")</f>
        <v/>
      </c>
      <c r="DO62" s="69" t="str">
        <f>IF(DC65="","",DD65)</f>
        <v/>
      </c>
      <c r="DP62" s="69" t="str">
        <f>IF(DQ62="","","、")</f>
        <v/>
      </c>
      <c r="DQ62" s="69" t="str">
        <f>IF(DC66="","",DD66)</f>
        <v/>
      </c>
      <c r="DR62" s="69" t="s">
        <v>266</v>
      </c>
    </row>
    <row r="63" spans="1:125" ht="21" customHeight="1">
      <c r="AO63" s="68"/>
      <c r="AP63" s="68"/>
      <c r="AQ63" s="68"/>
      <c r="AR63" s="68"/>
      <c r="AS63" s="68"/>
      <c r="AT63" s="68"/>
      <c r="AU63" s="68"/>
      <c r="AV63" s="68"/>
      <c r="AW63" s="68"/>
      <c r="AX63" s="68"/>
      <c r="AY63" s="68"/>
      <c r="AZ63" s="68"/>
      <c r="BA63" s="68"/>
      <c r="DC63" s="70" t="str">
        <f>IF(DI63=0,"",DH63)</f>
        <v/>
      </c>
      <c r="DD63" s="69" t="str">
        <f>IF(K55="","","その他")</f>
        <v/>
      </c>
      <c r="DE63" s="68" t="str">
        <f t="shared" si="5"/>
        <v/>
      </c>
      <c r="DF63" s="68"/>
      <c r="DG63" s="87"/>
      <c r="DH63" s="69">
        <f>IF(AND(DI59=0,DI60=0,DI61=0,DI62=0),DI63,DI59+DI60+DI61+DI62+DI63)</f>
        <v>0</v>
      </c>
      <c r="DI63" s="77">
        <f>IF(DD63="",0,1)</f>
        <v>0</v>
      </c>
    </row>
    <row r="64" spans="1:125" ht="21" customHeight="1">
      <c r="DC64" s="91" t="str">
        <f>IF(DI63=1,MAX($DC$59:$DC$63)+1,"")</f>
        <v/>
      </c>
      <c r="DD64" s="69" t="str">
        <f>IF($K$55="","",X53)</f>
        <v/>
      </c>
      <c r="DE64" s="68" t="str">
        <f>IF(X53="","","、")</f>
        <v/>
      </c>
      <c r="DH64" s="68"/>
      <c r="DI64" s="68"/>
      <c r="DJ64" s="68"/>
    </row>
    <row r="65" spans="1:125" ht="21" customHeight="1">
      <c r="DC65" s="91" t="str">
        <f>IF(K55="","",IF(X54="","",DC64+1))</f>
        <v/>
      </c>
      <c r="DD65" s="69" t="str">
        <f t="shared" ref="DD65:DD66" si="6">IF($K$55="","",X54)</f>
        <v/>
      </c>
      <c r="DE65" s="68" t="str">
        <f t="shared" ref="DE65:DE66" si="7">IF(X54="","","、")</f>
        <v/>
      </c>
    </row>
    <row r="66" spans="1:125" ht="21" hidden="1" customHeight="1" thickBot="1">
      <c r="A66" s="236" t="s">
        <v>144</v>
      </c>
      <c r="B66" s="236"/>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DC66" s="91" t="str">
        <f>IF(K55="","",IF(X55="","",DC65+1))</f>
        <v/>
      </c>
      <c r="DD66" s="69" t="str">
        <f t="shared" si="6"/>
        <v/>
      </c>
      <c r="DE66" s="68" t="str">
        <f t="shared" si="7"/>
        <v/>
      </c>
    </row>
    <row r="67" spans="1:125" ht="21" hidden="1" customHeight="1" thickBot="1">
      <c r="A67" s="303" t="s">
        <v>133</v>
      </c>
      <c r="B67" s="304"/>
      <c r="C67" s="304"/>
      <c r="D67" s="304"/>
      <c r="E67" s="304"/>
      <c r="F67" s="304"/>
      <c r="G67" s="304"/>
      <c r="H67" s="304"/>
      <c r="I67" s="304"/>
      <c r="J67" s="304"/>
      <c r="K67" s="304"/>
      <c r="L67" s="305"/>
      <c r="M67" s="306" t="s">
        <v>135</v>
      </c>
      <c r="N67" s="306"/>
      <c r="O67" s="306"/>
      <c r="P67" s="306"/>
      <c r="Q67" s="307" t="s">
        <v>134</v>
      </c>
      <c r="R67" s="308"/>
      <c r="S67" s="308"/>
      <c r="T67" s="308"/>
      <c r="U67" s="308"/>
      <c r="V67" s="308"/>
      <c r="W67" s="308"/>
      <c r="X67" s="308"/>
      <c r="Y67" s="308"/>
      <c r="Z67" s="308"/>
      <c r="AA67" s="308"/>
      <c r="AB67" s="308"/>
      <c r="AC67" s="308"/>
      <c r="AD67" s="308"/>
      <c r="AE67" s="308"/>
      <c r="AF67" s="308"/>
      <c r="AG67" s="308"/>
      <c r="AH67" s="308"/>
      <c r="AI67" s="308"/>
      <c r="AJ67" s="309"/>
      <c r="AK67" s="159" t="s">
        <v>136</v>
      </c>
      <c r="AL67" s="159"/>
      <c r="AM67" s="159"/>
      <c r="AN67" s="159"/>
      <c r="AO67" s="159"/>
      <c r="AP67" s="159" t="s">
        <v>143</v>
      </c>
      <c r="AQ67" s="159"/>
      <c r="AR67" s="159"/>
      <c r="AS67" s="159"/>
      <c r="AT67" s="237"/>
    </row>
    <row r="68" spans="1:125" ht="21" hidden="1" customHeight="1" thickBot="1">
      <c r="A68" s="321"/>
      <c r="B68" s="322"/>
      <c r="C68" s="322"/>
      <c r="D68" s="322"/>
      <c r="E68" s="322"/>
      <c r="F68" s="322"/>
      <c r="G68" s="322"/>
      <c r="H68" s="322"/>
      <c r="I68" s="322"/>
      <c r="J68" s="322"/>
      <c r="K68" s="322"/>
      <c r="L68" s="322"/>
      <c r="M68" s="318"/>
      <c r="N68" s="318"/>
      <c r="O68" s="318"/>
      <c r="P68" s="318"/>
      <c r="Q68" s="322"/>
      <c r="R68" s="322"/>
      <c r="S68" s="322"/>
      <c r="T68" s="322"/>
      <c r="U68" s="322"/>
      <c r="V68" s="322"/>
      <c r="W68" s="322"/>
      <c r="X68" s="322"/>
      <c r="Y68" s="322"/>
      <c r="Z68" s="322"/>
      <c r="AA68" s="322"/>
      <c r="AB68" s="322"/>
      <c r="AC68" s="322"/>
      <c r="AD68" s="322"/>
      <c r="AE68" s="322"/>
      <c r="AF68" s="322"/>
      <c r="AG68" s="322"/>
      <c r="AH68" s="322"/>
      <c r="AI68" s="322"/>
      <c r="AJ68" s="322"/>
      <c r="AK68" s="318"/>
      <c r="AL68" s="318"/>
      <c r="AM68" s="318"/>
      <c r="AN68" s="318"/>
      <c r="AO68" s="318"/>
      <c r="AP68" s="318"/>
      <c r="AQ68" s="318"/>
      <c r="AR68" s="318"/>
      <c r="AS68" s="318"/>
      <c r="AT68" s="319"/>
    </row>
    <row r="69" spans="1:125" ht="21" hidden="1" customHeight="1" thickBot="1">
      <c r="A69" s="238"/>
      <c r="B69" s="239"/>
      <c r="C69" s="239"/>
      <c r="D69" s="239"/>
      <c r="E69" s="239"/>
      <c r="F69" s="239"/>
      <c r="G69" s="239"/>
      <c r="H69" s="239"/>
      <c r="I69" s="239"/>
      <c r="J69" s="239"/>
      <c r="K69" s="239"/>
      <c r="L69" s="239"/>
      <c r="M69" s="234"/>
      <c r="N69" s="234"/>
      <c r="O69" s="234"/>
      <c r="P69" s="234"/>
      <c r="Q69" s="239"/>
      <c r="R69" s="239"/>
      <c r="S69" s="239"/>
      <c r="T69" s="239"/>
      <c r="U69" s="239"/>
      <c r="V69" s="239"/>
      <c r="W69" s="239"/>
      <c r="X69" s="239"/>
      <c r="Y69" s="239"/>
      <c r="Z69" s="239"/>
      <c r="AA69" s="239"/>
      <c r="AB69" s="239"/>
      <c r="AC69" s="239"/>
      <c r="AD69" s="239"/>
      <c r="AE69" s="239"/>
      <c r="AF69" s="239"/>
      <c r="AG69" s="239"/>
      <c r="AH69" s="239"/>
      <c r="AI69" s="239"/>
      <c r="AJ69" s="239"/>
      <c r="AK69" s="234"/>
      <c r="AL69" s="234"/>
      <c r="AM69" s="234"/>
      <c r="AN69" s="234"/>
      <c r="AO69" s="234"/>
      <c r="AP69" s="234"/>
      <c r="AQ69" s="234"/>
      <c r="AR69" s="234"/>
      <c r="AS69" s="234"/>
      <c r="AT69" s="235"/>
      <c r="DC69" s="69" t="str">
        <f>IF(D56="","",1)</f>
        <v/>
      </c>
      <c r="DD69" s="69" t="s">
        <v>267</v>
      </c>
      <c r="DT69" s="89" t="str">
        <f>IF(DC69="","",DD69)</f>
        <v/>
      </c>
      <c r="DU69" s="89" t="str">
        <f>IF(DT69="","","、")</f>
        <v/>
      </c>
    </row>
    <row r="70" spans="1:125" ht="21" hidden="1" customHeight="1">
      <c r="A70" s="238"/>
      <c r="B70" s="239"/>
      <c r="C70" s="239"/>
      <c r="D70" s="239"/>
      <c r="E70" s="239"/>
      <c r="F70" s="239"/>
      <c r="G70" s="239"/>
      <c r="H70" s="239"/>
      <c r="I70" s="239"/>
      <c r="J70" s="239"/>
      <c r="K70" s="239"/>
      <c r="L70" s="239"/>
      <c r="M70" s="234"/>
      <c r="N70" s="234"/>
      <c r="O70" s="234"/>
      <c r="P70" s="234"/>
      <c r="Q70" s="239"/>
      <c r="R70" s="239"/>
      <c r="S70" s="239"/>
      <c r="T70" s="239"/>
      <c r="U70" s="239"/>
      <c r="V70" s="239"/>
      <c r="W70" s="239"/>
      <c r="X70" s="239"/>
      <c r="Y70" s="239"/>
      <c r="Z70" s="239"/>
      <c r="AA70" s="239"/>
      <c r="AB70" s="239"/>
      <c r="AC70" s="239"/>
      <c r="AD70" s="239"/>
      <c r="AE70" s="239"/>
      <c r="AF70" s="239"/>
      <c r="AG70" s="239"/>
      <c r="AH70" s="239"/>
      <c r="AI70" s="239"/>
      <c r="AJ70" s="239"/>
      <c r="AK70" s="234"/>
      <c r="AL70" s="234"/>
      <c r="AM70" s="234"/>
      <c r="AN70" s="234"/>
      <c r="AO70" s="234"/>
      <c r="AP70" s="234"/>
      <c r="AQ70" s="234"/>
      <c r="AR70" s="234"/>
      <c r="AS70" s="234"/>
      <c r="AT70" s="235"/>
    </row>
    <row r="71" spans="1:125" ht="21" hidden="1" customHeight="1" thickBot="1">
      <c r="A71" s="238"/>
      <c r="B71" s="239"/>
      <c r="C71" s="239"/>
      <c r="D71" s="239"/>
      <c r="E71" s="239"/>
      <c r="F71" s="239"/>
      <c r="G71" s="239"/>
      <c r="H71" s="239"/>
      <c r="I71" s="239"/>
      <c r="J71" s="239"/>
      <c r="K71" s="239"/>
      <c r="L71" s="239"/>
      <c r="M71" s="234"/>
      <c r="N71" s="234"/>
      <c r="O71" s="234"/>
      <c r="P71" s="234"/>
      <c r="Q71" s="239"/>
      <c r="R71" s="239"/>
      <c r="S71" s="239"/>
      <c r="T71" s="239"/>
      <c r="U71" s="239"/>
      <c r="V71" s="239"/>
      <c r="W71" s="239"/>
      <c r="X71" s="239"/>
      <c r="Y71" s="239"/>
      <c r="Z71" s="239"/>
      <c r="AA71" s="239"/>
      <c r="AB71" s="239"/>
      <c r="AC71" s="239"/>
      <c r="AD71" s="239"/>
      <c r="AE71" s="239"/>
      <c r="AF71" s="239"/>
      <c r="AG71" s="239"/>
      <c r="AH71" s="239"/>
      <c r="AI71" s="239"/>
      <c r="AJ71" s="239"/>
      <c r="AK71" s="234"/>
      <c r="AL71" s="234"/>
      <c r="AM71" s="234"/>
      <c r="AN71" s="234"/>
      <c r="AO71" s="234"/>
      <c r="AP71" s="234"/>
      <c r="AQ71" s="234"/>
      <c r="AR71" s="234"/>
      <c r="AS71" s="234"/>
      <c r="AT71" s="235"/>
      <c r="DC71" s="69" t="str">
        <f>IF(D57="","",1)</f>
        <v/>
      </c>
      <c r="DD71" s="69" t="s">
        <v>268</v>
      </c>
      <c r="DM71" s="70">
        <v>1</v>
      </c>
      <c r="DN71" s="70"/>
      <c r="DO71" s="70">
        <v>2</v>
      </c>
      <c r="DP71" s="70"/>
      <c r="DQ71" s="70">
        <v>3</v>
      </c>
    </row>
    <row r="72" spans="1:125" ht="21" hidden="1" customHeight="1" thickBot="1">
      <c r="A72" s="238"/>
      <c r="B72" s="239"/>
      <c r="C72" s="239"/>
      <c r="D72" s="239"/>
      <c r="E72" s="239"/>
      <c r="F72" s="239"/>
      <c r="G72" s="239"/>
      <c r="H72" s="239"/>
      <c r="I72" s="239"/>
      <c r="J72" s="239"/>
      <c r="K72" s="239"/>
      <c r="L72" s="239"/>
      <c r="M72" s="234"/>
      <c r="N72" s="234"/>
      <c r="O72" s="234"/>
      <c r="P72" s="234"/>
      <c r="Q72" s="239"/>
      <c r="R72" s="239"/>
      <c r="S72" s="239"/>
      <c r="T72" s="239"/>
      <c r="U72" s="239"/>
      <c r="V72" s="239"/>
      <c r="W72" s="239"/>
      <c r="X72" s="239"/>
      <c r="Y72" s="239"/>
      <c r="Z72" s="239"/>
      <c r="AA72" s="239"/>
      <c r="AB72" s="239"/>
      <c r="AC72" s="239"/>
      <c r="AD72" s="239"/>
      <c r="AE72" s="239"/>
      <c r="AF72" s="239"/>
      <c r="AG72" s="239"/>
      <c r="AH72" s="239"/>
      <c r="AI72" s="239"/>
      <c r="AJ72" s="239"/>
      <c r="AK72" s="234"/>
      <c r="AL72" s="234"/>
      <c r="AM72" s="234"/>
      <c r="AN72" s="234"/>
      <c r="AO72" s="234"/>
      <c r="AP72" s="234"/>
      <c r="AQ72" s="234"/>
      <c r="AR72" s="234"/>
      <c r="AS72" s="234"/>
      <c r="AT72" s="235"/>
      <c r="DL72" s="67" t="s">
        <v>201</v>
      </c>
      <c r="DM72" s="69" t="str">
        <f>IF(D57="","",X58)</f>
        <v/>
      </c>
      <c r="DN72" s="69" t="str">
        <f>IF(DO72="","","、")</f>
        <v/>
      </c>
      <c r="DO72" s="69" t="str">
        <f>IF(X59="","",X59)</f>
        <v/>
      </c>
      <c r="DP72" s="69" t="str">
        <f>IF(DQ72="","","、")</f>
        <v/>
      </c>
      <c r="DQ72" s="69" t="str">
        <f>IF(X60="","",X60)</f>
        <v/>
      </c>
      <c r="DR72" s="69" t="s">
        <v>266</v>
      </c>
      <c r="DT72" s="89" t="str">
        <f>IF(D57="","",DL72)</f>
        <v/>
      </c>
      <c r="DU72" s="89" t="str">
        <f>IF(DT72="","","、")</f>
        <v/>
      </c>
    </row>
    <row r="73" spans="1:125" ht="21" hidden="1" customHeight="1">
      <c r="A73" s="238"/>
      <c r="B73" s="239"/>
      <c r="C73" s="239"/>
      <c r="D73" s="239"/>
      <c r="E73" s="239"/>
      <c r="F73" s="239"/>
      <c r="G73" s="239"/>
      <c r="H73" s="239"/>
      <c r="I73" s="239"/>
      <c r="J73" s="239"/>
      <c r="K73" s="239"/>
      <c r="L73" s="239"/>
      <c r="M73" s="234"/>
      <c r="N73" s="234"/>
      <c r="O73" s="234"/>
      <c r="P73" s="234"/>
      <c r="Q73" s="239"/>
      <c r="R73" s="239"/>
      <c r="S73" s="239"/>
      <c r="T73" s="239"/>
      <c r="U73" s="239"/>
      <c r="V73" s="239"/>
      <c r="W73" s="239"/>
      <c r="X73" s="239"/>
      <c r="Y73" s="239"/>
      <c r="Z73" s="239"/>
      <c r="AA73" s="239"/>
      <c r="AB73" s="239"/>
      <c r="AC73" s="239"/>
      <c r="AD73" s="239"/>
      <c r="AE73" s="239"/>
      <c r="AF73" s="239"/>
      <c r="AG73" s="239"/>
      <c r="AH73" s="239"/>
      <c r="AI73" s="239"/>
      <c r="AJ73" s="239"/>
      <c r="AK73" s="234"/>
      <c r="AL73" s="234"/>
      <c r="AM73" s="234"/>
      <c r="AN73" s="234"/>
      <c r="AO73" s="234"/>
      <c r="AP73" s="234"/>
      <c r="AQ73" s="234"/>
      <c r="AR73" s="234"/>
      <c r="AS73" s="234"/>
      <c r="AT73" s="235"/>
      <c r="DC73" s="69">
        <f>COUNTA(D45:E59)</f>
        <v>0</v>
      </c>
    </row>
    <row r="74" spans="1:125" ht="21" hidden="1" customHeight="1">
      <c r="A74" s="238"/>
      <c r="B74" s="239"/>
      <c r="C74" s="239"/>
      <c r="D74" s="239"/>
      <c r="E74" s="239"/>
      <c r="F74" s="239"/>
      <c r="G74" s="239"/>
      <c r="H74" s="239"/>
      <c r="I74" s="239"/>
      <c r="J74" s="239"/>
      <c r="K74" s="239"/>
      <c r="L74" s="239"/>
      <c r="M74" s="234"/>
      <c r="N74" s="234"/>
      <c r="O74" s="234"/>
      <c r="P74" s="234"/>
      <c r="Q74" s="239"/>
      <c r="R74" s="239"/>
      <c r="S74" s="239"/>
      <c r="T74" s="239"/>
      <c r="U74" s="239"/>
      <c r="V74" s="239"/>
      <c r="W74" s="239"/>
      <c r="X74" s="239"/>
      <c r="Y74" s="239"/>
      <c r="Z74" s="239"/>
      <c r="AA74" s="239"/>
      <c r="AB74" s="239"/>
      <c r="AC74" s="239"/>
      <c r="AD74" s="239"/>
      <c r="AE74" s="239"/>
      <c r="AF74" s="239"/>
      <c r="AG74" s="239"/>
      <c r="AH74" s="239"/>
      <c r="AI74" s="239"/>
      <c r="AJ74" s="239"/>
      <c r="AK74" s="234"/>
      <c r="AL74" s="234"/>
      <c r="AM74" s="234"/>
      <c r="AN74" s="234"/>
      <c r="AO74" s="234"/>
      <c r="AP74" s="234"/>
      <c r="AQ74" s="234"/>
      <c r="AR74" s="234"/>
      <c r="AS74" s="234"/>
      <c r="AT74" s="235"/>
    </row>
    <row r="75" spans="1:125" ht="21" hidden="1" customHeight="1">
      <c r="A75" s="238"/>
      <c r="B75" s="239"/>
      <c r="C75" s="239"/>
      <c r="D75" s="239"/>
      <c r="E75" s="239"/>
      <c r="F75" s="239"/>
      <c r="G75" s="239"/>
      <c r="H75" s="239"/>
      <c r="I75" s="239"/>
      <c r="J75" s="239"/>
      <c r="K75" s="239"/>
      <c r="L75" s="239"/>
      <c r="M75" s="234"/>
      <c r="N75" s="234"/>
      <c r="O75" s="234"/>
      <c r="P75" s="234"/>
      <c r="Q75" s="239"/>
      <c r="R75" s="239"/>
      <c r="S75" s="239"/>
      <c r="T75" s="239"/>
      <c r="U75" s="239"/>
      <c r="V75" s="239"/>
      <c r="W75" s="239"/>
      <c r="X75" s="239"/>
      <c r="Y75" s="239"/>
      <c r="Z75" s="239"/>
      <c r="AA75" s="239"/>
      <c r="AB75" s="239"/>
      <c r="AC75" s="239"/>
      <c r="AD75" s="239"/>
      <c r="AE75" s="239"/>
      <c r="AF75" s="239"/>
      <c r="AG75" s="239"/>
      <c r="AH75" s="239"/>
      <c r="AI75" s="239"/>
      <c r="AJ75" s="239"/>
      <c r="AK75" s="234"/>
      <c r="AL75" s="234"/>
      <c r="AM75" s="234"/>
      <c r="AN75" s="234"/>
      <c r="AO75" s="234"/>
      <c r="AP75" s="234"/>
      <c r="AQ75" s="234"/>
      <c r="AR75" s="234"/>
      <c r="AS75" s="234"/>
      <c r="AT75" s="235"/>
    </row>
    <row r="76" spans="1:125" ht="21" hidden="1" customHeight="1">
      <c r="A76" s="238"/>
      <c r="B76" s="239"/>
      <c r="C76" s="239"/>
      <c r="D76" s="239"/>
      <c r="E76" s="239"/>
      <c r="F76" s="239"/>
      <c r="G76" s="239"/>
      <c r="H76" s="239"/>
      <c r="I76" s="239"/>
      <c r="J76" s="239"/>
      <c r="K76" s="239"/>
      <c r="L76" s="239"/>
      <c r="M76" s="234"/>
      <c r="N76" s="234"/>
      <c r="O76" s="234"/>
      <c r="P76" s="234"/>
      <c r="Q76" s="239"/>
      <c r="R76" s="239"/>
      <c r="S76" s="239"/>
      <c r="T76" s="239"/>
      <c r="U76" s="239"/>
      <c r="V76" s="239"/>
      <c r="W76" s="239"/>
      <c r="X76" s="239"/>
      <c r="Y76" s="239"/>
      <c r="Z76" s="239"/>
      <c r="AA76" s="239"/>
      <c r="AB76" s="239"/>
      <c r="AC76" s="239"/>
      <c r="AD76" s="239"/>
      <c r="AE76" s="239"/>
      <c r="AF76" s="239"/>
      <c r="AG76" s="239"/>
      <c r="AH76" s="239"/>
      <c r="AI76" s="239"/>
      <c r="AJ76" s="239"/>
      <c r="AK76" s="234"/>
      <c r="AL76" s="234"/>
      <c r="AM76" s="234"/>
      <c r="AN76" s="234"/>
      <c r="AO76" s="234"/>
      <c r="AP76" s="234"/>
      <c r="AQ76" s="234"/>
      <c r="AR76" s="234"/>
      <c r="AS76" s="234"/>
      <c r="AT76" s="235"/>
    </row>
    <row r="77" spans="1:125" ht="21" hidden="1" customHeight="1">
      <c r="A77" s="238"/>
      <c r="B77" s="239"/>
      <c r="C77" s="239"/>
      <c r="D77" s="239"/>
      <c r="E77" s="239"/>
      <c r="F77" s="239"/>
      <c r="G77" s="239"/>
      <c r="H77" s="239"/>
      <c r="I77" s="239"/>
      <c r="J77" s="239"/>
      <c r="K77" s="239"/>
      <c r="L77" s="239"/>
      <c r="M77" s="234"/>
      <c r="N77" s="234"/>
      <c r="O77" s="234"/>
      <c r="P77" s="234"/>
      <c r="Q77" s="239"/>
      <c r="R77" s="239"/>
      <c r="S77" s="239"/>
      <c r="T77" s="239"/>
      <c r="U77" s="239"/>
      <c r="V77" s="239"/>
      <c r="W77" s="239"/>
      <c r="X77" s="239"/>
      <c r="Y77" s="239"/>
      <c r="Z77" s="239"/>
      <c r="AA77" s="239"/>
      <c r="AB77" s="239"/>
      <c r="AC77" s="239"/>
      <c r="AD77" s="239"/>
      <c r="AE77" s="239"/>
      <c r="AF77" s="239"/>
      <c r="AG77" s="239"/>
      <c r="AH77" s="239"/>
      <c r="AI77" s="239"/>
      <c r="AJ77" s="239"/>
      <c r="AK77" s="234"/>
      <c r="AL77" s="234"/>
      <c r="AM77" s="234"/>
      <c r="AN77" s="234"/>
      <c r="AO77" s="234"/>
      <c r="AP77" s="234"/>
      <c r="AQ77" s="234"/>
      <c r="AR77" s="234"/>
      <c r="AS77" s="234"/>
      <c r="AT77" s="235"/>
    </row>
    <row r="78" spans="1:125" ht="21" hidden="1" customHeight="1" thickBot="1">
      <c r="A78" s="216"/>
      <c r="B78" s="217"/>
      <c r="C78" s="217"/>
      <c r="D78" s="217"/>
      <c r="E78" s="217"/>
      <c r="F78" s="217"/>
      <c r="G78" s="217"/>
      <c r="H78" s="217"/>
      <c r="I78" s="217"/>
      <c r="J78" s="217"/>
      <c r="K78" s="217"/>
      <c r="L78" s="217"/>
      <c r="M78" s="218"/>
      <c r="N78" s="218"/>
      <c r="O78" s="218"/>
      <c r="P78" s="218"/>
      <c r="Q78" s="217"/>
      <c r="R78" s="217"/>
      <c r="S78" s="217"/>
      <c r="T78" s="217"/>
      <c r="U78" s="217"/>
      <c r="V78" s="217"/>
      <c r="W78" s="217"/>
      <c r="X78" s="217"/>
      <c r="Y78" s="217"/>
      <c r="Z78" s="217"/>
      <c r="AA78" s="217"/>
      <c r="AB78" s="217"/>
      <c r="AC78" s="217"/>
      <c r="AD78" s="217"/>
      <c r="AE78" s="217"/>
      <c r="AF78" s="217"/>
      <c r="AG78" s="217"/>
      <c r="AH78" s="217"/>
      <c r="AI78" s="217"/>
      <c r="AJ78" s="217"/>
      <c r="AK78" s="218"/>
      <c r="AL78" s="218"/>
      <c r="AM78" s="218"/>
      <c r="AN78" s="218"/>
      <c r="AO78" s="218"/>
      <c r="AP78" s="218"/>
      <c r="AQ78" s="218"/>
      <c r="AR78" s="218"/>
      <c r="AS78" s="218"/>
      <c r="AT78" s="219"/>
    </row>
    <row r="79" spans="1:125" ht="21.75" hidden="1" customHeight="1">
      <c r="A79" s="214" t="s">
        <v>146</v>
      </c>
      <c r="B79" s="215"/>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row>
    <row r="87" spans="17:90">
      <c r="Q87" s="79"/>
      <c r="R87" s="79"/>
      <c r="S87" s="79"/>
      <c r="T87" s="79"/>
      <c r="U87" s="79"/>
      <c r="V87" s="79"/>
      <c r="W87" s="79"/>
      <c r="X87" s="79"/>
      <c r="Y87" s="79"/>
      <c r="Z87" s="79"/>
      <c r="AA87" s="79"/>
      <c r="AB87" s="79"/>
      <c r="AC87" s="79"/>
      <c r="AD87" s="79"/>
      <c r="AE87" s="79"/>
      <c r="AF87" s="79"/>
      <c r="AG87" s="79"/>
      <c r="AH87" s="79"/>
      <c r="AI87" s="79"/>
      <c r="AJ87" s="79"/>
    </row>
    <row r="88" spans="17:90">
      <c r="Q88" s="79"/>
      <c r="R88" s="79"/>
      <c r="S88" s="79"/>
      <c r="AJ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row>
    <row r="89" spans="17:90">
      <c r="Q89" s="79"/>
      <c r="R89" s="79"/>
      <c r="S89" s="79"/>
      <c r="AJ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row>
    <row r="90" spans="17:90">
      <c r="Q90" s="79"/>
      <c r="R90" s="79"/>
      <c r="S90" s="79"/>
      <c r="AJ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row>
    <row r="91" spans="17:90">
      <c r="Q91" s="79"/>
      <c r="R91" s="79"/>
      <c r="S91" s="79"/>
      <c r="AJ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row>
    <row r="92" spans="17:90">
      <c r="Q92" s="79"/>
      <c r="R92" s="79"/>
      <c r="S92" s="79"/>
      <c r="AJ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row>
    <row r="93" spans="17:90">
      <c r="Q93" s="79"/>
      <c r="R93" s="79"/>
      <c r="S93" s="79"/>
      <c r="AJ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row>
    <row r="94" spans="17:90">
      <c r="Q94" s="79"/>
      <c r="R94" s="79"/>
      <c r="S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row>
    <row r="95" spans="17:90">
      <c r="Q95" s="79"/>
      <c r="R95" s="79"/>
      <c r="S95" s="79"/>
      <c r="AJ95" s="79"/>
    </row>
    <row r="96" spans="17:90">
      <c r="Q96" s="79"/>
      <c r="R96" s="79"/>
      <c r="S96" s="79"/>
      <c r="AJ96" s="79"/>
    </row>
    <row r="97" spans="17:36">
      <c r="Q97" s="79"/>
      <c r="R97" s="79"/>
      <c r="S97" s="79"/>
      <c r="AJ97" s="79"/>
    </row>
    <row r="98" spans="17:36">
      <c r="Q98" s="79"/>
      <c r="R98" s="79"/>
      <c r="S98" s="79"/>
      <c r="AJ98" s="79"/>
    </row>
    <row r="99" spans="17:36">
      <c r="Q99" s="79"/>
      <c r="R99" s="79"/>
      <c r="S99" s="79"/>
      <c r="AJ99" s="79"/>
    </row>
    <row r="100" spans="17:36">
      <c r="Q100" s="79"/>
      <c r="R100" s="79"/>
      <c r="S100" s="79"/>
      <c r="AJ100" s="79"/>
    </row>
    <row r="101" spans="17:36">
      <c r="Q101" s="79"/>
      <c r="R101" s="79"/>
      <c r="S101" s="79"/>
      <c r="AJ101" s="79"/>
    </row>
    <row r="102" spans="17:36">
      <c r="Q102" s="79"/>
      <c r="R102" s="79"/>
      <c r="S102" s="79"/>
      <c r="AJ102" s="79"/>
    </row>
    <row r="103" spans="17:36">
      <c r="Q103" s="79"/>
      <c r="R103" s="79"/>
      <c r="S103" s="79"/>
      <c r="AJ103" s="79"/>
    </row>
    <row r="104" spans="17:36">
      <c r="Q104" s="79"/>
      <c r="R104" s="79"/>
      <c r="S104" s="79"/>
      <c r="AJ104" s="79"/>
    </row>
    <row r="105" spans="17:36">
      <c r="Q105" s="79"/>
      <c r="R105" s="79"/>
      <c r="S105" s="79"/>
      <c r="AJ105" s="79"/>
    </row>
    <row r="106" spans="17:36">
      <c r="Q106" s="79"/>
      <c r="R106" s="79"/>
      <c r="S106" s="79"/>
      <c r="AJ106" s="79"/>
    </row>
    <row r="107" spans="17:36">
      <c r="Q107" s="79"/>
      <c r="R107" s="79"/>
      <c r="S107" s="79"/>
      <c r="AJ107" s="79"/>
    </row>
    <row r="108" spans="17:36">
      <c r="Q108" s="79"/>
      <c r="R108" s="79"/>
      <c r="S108" s="79"/>
      <c r="AJ108" s="79"/>
    </row>
    <row r="109" spans="17:36">
      <c r="Q109" s="79"/>
      <c r="R109" s="79"/>
      <c r="S109" s="79"/>
      <c r="AJ109" s="79"/>
    </row>
    <row r="110" spans="17:36">
      <c r="Q110" s="79"/>
      <c r="R110" s="79"/>
      <c r="S110" s="79"/>
      <c r="AJ110" s="79"/>
    </row>
    <row r="111" spans="17:36">
      <c r="Q111" s="79"/>
      <c r="R111" s="79"/>
      <c r="S111" s="79"/>
      <c r="AJ111" s="79"/>
    </row>
    <row r="112" spans="17:36">
      <c r="Q112" s="79"/>
      <c r="R112" s="79"/>
      <c r="S112" s="79"/>
      <c r="AJ112" s="79"/>
    </row>
    <row r="113" spans="1:36">
      <c r="Q113" s="79"/>
      <c r="R113" s="79"/>
      <c r="S113" s="79"/>
      <c r="AJ113" s="79"/>
    </row>
    <row r="114" spans="1:36">
      <c r="Q114" s="79"/>
      <c r="R114" s="79"/>
      <c r="S114" s="79"/>
      <c r="AJ114" s="79"/>
    </row>
    <row r="115" spans="1:36">
      <c r="Q115" s="79"/>
      <c r="R115" s="79"/>
      <c r="S115" s="79"/>
      <c r="AJ115" s="79"/>
    </row>
    <row r="116" spans="1:36">
      <c r="Q116" s="79"/>
      <c r="R116" s="79"/>
      <c r="S116" s="79"/>
      <c r="AJ116" s="79"/>
    </row>
    <row r="117" spans="1:36">
      <c r="Q117" s="79"/>
      <c r="R117" s="79"/>
      <c r="S117" s="79"/>
      <c r="AJ117" s="79"/>
    </row>
    <row r="118" spans="1:36">
      <c r="Q118" s="79"/>
      <c r="R118" s="79"/>
      <c r="S118" s="79"/>
      <c r="AJ118" s="79"/>
    </row>
    <row r="119" spans="1:36">
      <c r="Q119" s="79"/>
      <c r="R119" s="79"/>
      <c r="S119" s="79"/>
      <c r="AJ119" s="79"/>
    </row>
    <row r="120" spans="1:36">
      <c r="Q120" s="79"/>
      <c r="R120" s="79"/>
      <c r="S120" s="79"/>
      <c r="AJ120" s="79"/>
    </row>
    <row r="121" spans="1:36">
      <c r="Q121" s="79"/>
      <c r="R121" s="79"/>
      <c r="S121" s="79"/>
      <c r="AJ121" s="79"/>
    </row>
    <row r="122" spans="1:36">
      <c r="Q122" s="79"/>
      <c r="R122" s="79"/>
      <c r="S122" s="79"/>
      <c r="AJ122" s="79"/>
    </row>
    <row r="123" spans="1:36">
      <c r="A123" s="79"/>
      <c r="B123" s="79"/>
      <c r="C123" s="79"/>
      <c r="D123" s="79"/>
      <c r="E123" s="79"/>
      <c r="F123" s="79"/>
      <c r="G123" s="79"/>
      <c r="H123" s="79"/>
      <c r="I123" s="79"/>
      <c r="J123" s="79"/>
      <c r="K123" s="79"/>
      <c r="L123" s="79"/>
      <c r="M123" s="79"/>
      <c r="N123" s="79"/>
      <c r="O123" s="79"/>
      <c r="P123" s="79"/>
      <c r="Q123" s="79"/>
      <c r="R123" s="79"/>
      <c r="S123" s="79"/>
      <c r="AJ123" s="79"/>
    </row>
    <row r="124" spans="1:36">
      <c r="A124" s="79"/>
      <c r="B124" s="79"/>
      <c r="C124" s="79"/>
      <c r="D124" s="79"/>
      <c r="E124" s="79"/>
      <c r="F124" s="79"/>
      <c r="G124" s="79"/>
      <c r="H124" s="79"/>
      <c r="I124" s="79"/>
      <c r="J124" s="79"/>
      <c r="K124" s="79"/>
      <c r="L124" s="79"/>
      <c r="M124" s="79"/>
      <c r="N124" s="79"/>
      <c r="O124" s="79"/>
      <c r="P124" s="79"/>
      <c r="Q124" s="79"/>
      <c r="R124" s="79"/>
      <c r="S124" s="79"/>
      <c r="AJ124" s="79"/>
    </row>
    <row r="125" spans="1:36">
      <c r="A125" s="79"/>
      <c r="B125" s="79"/>
      <c r="C125" s="79"/>
      <c r="D125" s="79"/>
      <c r="E125" s="79"/>
      <c r="F125" s="79"/>
      <c r="G125" s="79"/>
      <c r="H125" s="79"/>
      <c r="I125" s="79"/>
      <c r="J125" s="79"/>
      <c r="K125" s="79"/>
      <c r="L125" s="79"/>
      <c r="M125" s="79"/>
      <c r="N125" s="79"/>
      <c r="O125" s="79"/>
      <c r="P125" s="79"/>
      <c r="Q125" s="79"/>
      <c r="R125" s="79"/>
      <c r="S125" s="79"/>
      <c r="AJ125" s="79"/>
    </row>
    <row r="137" ht="13.5" customHeight="1"/>
    <row r="146" ht="13.5" customHeight="1"/>
    <row r="148" ht="13.5" customHeight="1"/>
    <row r="157" ht="13.5" customHeight="1"/>
    <row r="170" ht="13.5" customHeight="1"/>
  </sheetData>
  <sheetProtection sheet="1" selectLockedCells="1"/>
  <dataConsolidate/>
  <mergeCells count="250">
    <mergeCell ref="AK40:AW42"/>
    <mergeCell ref="CR12:CZ12"/>
    <mergeCell ref="X60:AD60"/>
    <mergeCell ref="K46:L46"/>
    <mergeCell ref="K47:L47"/>
    <mergeCell ref="K48:L48"/>
    <mergeCell ref="K49:L49"/>
    <mergeCell ref="K50:L50"/>
    <mergeCell ref="K51:L51"/>
    <mergeCell ref="K52:L52"/>
    <mergeCell ref="K53:L53"/>
    <mergeCell ref="K54:L54"/>
    <mergeCell ref="K55:L55"/>
    <mergeCell ref="M51:T51"/>
    <mergeCell ref="G56:T56"/>
    <mergeCell ref="M46:T46"/>
    <mergeCell ref="M47:T47"/>
    <mergeCell ref="M48:T48"/>
    <mergeCell ref="M49:T49"/>
    <mergeCell ref="M50:T50"/>
    <mergeCell ref="M52:T52"/>
    <mergeCell ref="M53:T53"/>
    <mergeCell ref="M54:T54"/>
    <mergeCell ref="M55:T55"/>
    <mergeCell ref="X58:AD58"/>
    <mergeCell ref="X59:AD59"/>
    <mergeCell ref="W47:AD47"/>
    <mergeCell ref="X48:AD48"/>
    <mergeCell ref="X49:AD49"/>
    <mergeCell ref="X50:AD50"/>
    <mergeCell ref="W52:AD52"/>
    <mergeCell ref="X53:AD53"/>
    <mergeCell ref="X54:AD54"/>
    <mergeCell ref="X55:AD55"/>
    <mergeCell ref="W57:AD57"/>
    <mergeCell ref="G57:J59"/>
    <mergeCell ref="D56:E56"/>
    <mergeCell ref="M45:T45"/>
    <mergeCell ref="F57:F59"/>
    <mergeCell ref="F51:F55"/>
    <mergeCell ref="F47:F50"/>
    <mergeCell ref="F45:F46"/>
    <mergeCell ref="D45:E46"/>
    <mergeCell ref="A38:C39"/>
    <mergeCell ref="K57:T59"/>
    <mergeCell ref="D47:E50"/>
    <mergeCell ref="D51:E55"/>
    <mergeCell ref="D57:E59"/>
    <mergeCell ref="A41:H41"/>
    <mergeCell ref="T38:U38"/>
    <mergeCell ref="T41:U41"/>
    <mergeCell ref="I38:L38"/>
    <mergeCell ref="I39:L39"/>
    <mergeCell ref="I40:L40"/>
    <mergeCell ref="I41:L41"/>
    <mergeCell ref="K45:L45"/>
    <mergeCell ref="A45:C59"/>
    <mergeCell ref="G51:J55"/>
    <mergeCell ref="G45:J46"/>
    <mergeCell ref="AK70:AO70"/>
    <mergeCell ref="A70:L70"/>
    <mergeCell ref="M70:P70"/>
    <mergeCell ref="Q70:AJ70"/>
    <mergeCell ref="A68:L68"/>
    <mergeCell ref="M68:P68"/>
    <mergeCell ref="Q68:AJ68"/>
    <mergeCell ref="AK68:AO68"/>
    <mergeCell ref="AK67:AO67"/>
    <mergeCell ref="G47:J50"/>
    <mergeCell ref="T39:U39"/>
    <mergeCell ref="T40:U40"/>
    <mergeCell ref="I33:L33"/>
    <mergeCell ref="M33:S33"/>
    <mergeCell ref="I29:Q29"/>
    <mergeCell ref="AP69:AT69"/>
    <mergeCell ref="M69:P69"/>
    <mergeCell ref="Q69:AJ69"/>
    <mergeCell ref="AK69:AO69"/>
    <mergeCell ref="A67:L67"/>
    <mergeCell ref="M67:P67"/>
    <mergeCell ref="Q67:AJ67"/>
    <mergeCell ref="A30:H30"/>
    <mergeCell ref="A32:H32"/>
    <mergeCell ref="I32:L32"/>
    <mergeCell ref="T36:U36"/>
    <mergeCell ref="A69:L69"/>
    <mergeCell ref="M36:S36"/>
    <mergeCell ref="T34:U34"/>
    <mergeCell ref="T35:U35"/>
    <mergeCell ref="T33:U33"/>
    <mergeCell ref="AP68:AT68"/>
    <mergeCell ref="T32:U32"/>
    <mergeCell ref="M32:S32"/>
    <mergeCell ref="N27:Q27"/>
    <mergeCell ref="A28:H28"/>
    <mergeCell ref="A29:H29"/>
    <mergeCell ref="A36:H36"/>
    <mergeCell ref="A40:H40"/>
    <mergeCell ref="A34:H35"/>
    <mergeCell ref="A33:H33"/>
    <mergeCell ref="I36:L36"/>
    <mergeCell ref="A37:H37"/>
    <mergeCell ref="I34:L34"/>
    <mergeCell ref="I35:L35"/>
    <mergeCell ref="A18:H27"/>
    <mergeCell ref="I18:M27"/>
    <mergeCell ref="R15:AD15"/>
    <mergeCell ref="R16:AD16"/>
    <mergeCell ref="R25:AD25"/>
    <mergeCell ref="R26:AD26"/>
    <mergeCell ref="R27:AD27"/>
    <mergeCell ref="N25:Q25"/>
    <mergeCell ref="N21:Q21"/>
    <mergeCell ref="N22:Q22"/>
    <mergeCell ref="N24:Q24"/>
    <mergeCell ref="R17:AD17"/>
    <mergeCell ref="R18:AD18"/>
    <mergeCell ref="R19:AD19"/>
    <mergeCell ref="R24:AD24"/>
    <mergeCell ref="R23:S23"/>
    <mergeCell ref="N23:Q23"/>
    <mergeCell ref="N18:Q18"/>
    <mergeCell ref="N19:Q19"/>
    <mergeCell ref="R20:AD20"/>
    <mergeCell ref="R21:AD21"/>
    <mergeCell ref="R22:AD22"/>
    <mergeCell ref="W23:AD23"/>
    <mergeCell ref="U23:V23"/>
    <mergeCell ref="N26:Q26"/>
    <mergeCell ref="N20:Q20"/>
    <mergeCell ref="A77:L77"/>
    <mergeCell ref="M77:P77"/>
    <mergeCell ref="Q77:AJ77"/>
    <mergeCell ref="AK77:AO77"/>
    <mergeCell ref="AP73:AT73"/>
    <mergeCell ref="A71:L71"/>
    <mergeCell ref="M71:P71"/>
    <mergeCell ref="Q71:AJ71"/>
    <mergeCell ref="AK71:AO71"/>
    <mergeCell ref="AP71:AT71"/>
    <mergeCell ref="A72:L72"/>
    <mergeCell ref="M72:P72"/>
    <mergeCell ref="Q72:AJ72"/>
    <mergeCell ref="AK72:AO72"/>
    <mergeCell ref="Q73:AJ73"/>
    <mergeCell ref="AK73:AO73"/>
    <mergeCell ref="A75:L75"/>
    <mergeCell ref="M75:P75"/>
    <mergeCell ref="Q75:AJ75"/>
    <mergeCell ref="AK75:AO75"/>
    <mergeCell ref="AP75:AT75"/>
    <mergeCell ref="M73:P73"/>
    <mergeCell ref="AP77:AT77"/>
    <mergeCell ref="A74:L74"/>
    <mergeCell ref="AK76:AO76"/>
    <mergeCell ref="AP76:AT76"/>
    <mergeCell ref="AI5:AK5"/>
    <mergeCell ref="AL5:AM5"/>
    <mergeCell ref="AI6:AK6"/>
    <mergeCell ref="AL6:AM6"/>
    <mergeCell ref="I6:AD6"/>
    <mergeCell ref="M74:P74"/>
    <mergeCell ref="Q74:AJ74"/>
    <mergeCell ref="AK74:AO74"/>
    <mergeCell ref="AP74:AT74"/>
    <mergeCell ref="AL10:AM10"/>
    <mergeCell ref="AI11:AK11"/>
    <mergeCell ref="AL11:AM11"/>
    <mergeCell ref="N11:AD11"/>
    <mergeCell ref="AI9:AK9"/>
    <mergeCell ref="M38:S38"/>
    <mergeCell ref="M39:S39"/>
    <mergeCell ref="M40:S40"/>
    <mergeCell ref="M41:S41"/>
    <mergeCell ref="I28:Q28"/>
    <mergeCell ref="A76:L76"/>
    <mergeCell ref="M76:P76"/>
    <mergeCell ref="Q76:AJ76"/>
    <mergeCell ref="I13:M13"/>
    <mergeCell ref="I9:AD9"/>
    <mergeCell ref="AL7:AM7"/>
    <mergeCell ref="A9:H9"/>
    <mergeCell ref="A10:H10"/>
    <mergeCell ref="A11:H11"/>
    <mergeCell ref="A14:H14"/>
    <mergeCell ref="I11:J11"/>
    <mergeCell ref="L11:M11"/>
    <mergeCell ref="I14:Q14"/>
    <mergeCell ref="AI7:AK7"/>
    <mergeCell ref="I8:AD8"/>
    <mergeCell ref="N13:AD13"/>
    <mergeCell ref="V14:AD14"/>
    <mergeCell ref="A12:H13"/>
    <mergeCell ref="R12:U12"/>
    <mergeCell ref="N12:Q12"/>
    <mergeCell ref="V12:AD12"/>
    <mergeCell ref="AI8:AK8"/>
    <mergeCell ref="AL8:AM8"/>
    <mergeCell ref="I10:AD10"/>
    <mergeCell ref="AL9:AM9"/>
    <mergeCell ref="AI10:AK10"/>
    <mergeCell ref="R14:U14"/>
    <mergeCell ref="W5:AD5"/>
    <mergeCell ref="F1:R1"/>
    <mergeCell ref="AI4:AM4"/>
    <mergeCell ref="A79:AT79"/>
    <mergeCell ref="A78:L78"/>
    <mergeCell ref="M78:P78"/>
    <mergeCell ref="Q78:AJ78"/>
    <mergeCell ref="AK78:AO78"/>
    <mergeCell ref="AP78:AT78"/>
    <mergeCell ref="V28:AD28"/>
    <mergeCell ref="V29:AD29"/>
    <mergeCell ref="I30:AD30"/>
    <mergeCell ref="R29:U29"/>
    <mergeCell ref="R28:U28"/>
    <mergeCell ref="M34:S34"/>
    <mergeCell ref="M35:S35"/>
    <mergeCell ref="T37:U37"/>
    <mergeCell ref="M37:S37"/>
    <mergeCell ref="I37:L37"/>
    <mergeCell ref="AP70:AT70"/>
    <mergeCell ref="A66:AT66"/>
    <mergeCell ref="AP67:AT67"/>
    <mergeCell ref="AP72:AT72"/>
    <mergeCell ref="A73:L73"/>
    <mergeCell ref="X1:AA1"/>
    <mergeCell ref="AH46:AO46"/>
    <mergeCell ref="AH47:AO47"/>
    <mergeCell ref="AH48:AO48"/>
    <mergeCell ref="AK32:AW34"/>
    <mergeCell ref="AK36:AW38"/>
    <mergeCell ref="S1:W1"/>
    <mergeCell ref="A5:H5"/>
    <mergeCell ref="A6:H6"/>
    <mergeCell ref="A7:H7"/>
    <mergeCell ref="A8:H8"/>
    <mergeCell ref="A4:H4"/>
    <mergeCell ref="I4:Q4"/>
    <mergeCell ref="A15:H17"/>
    <mergeCell ref="I15:M17"/>
    <mergeCell ref="I12:M12"/>
    <mergeCell ref="C2:D2"/>
    <mergeCell ref="E2:AB2"/>
    <mergeCell ref="N16:Q16"/>
    <mergeCell ref="N15:Q15"/>
    <mergeCell ref="N17:Q17"/>
    <mergeCell ref="I7:AD7"/>
    <mergeCell ref="R5:V5"/>
    <mergeCell ref="I5:Q5"/>
  </mergeCells>
  <phoneticPr fontId="4" type="Hiragana"/>
  <dataValidations xWindow="133" yWindow="503" count="54">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9 I34:I35"/>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InputMessage="1" showErrorMessage="1" promptTitle="申請担当者氏名　欄" prompt="貴社の申請担当者氏名（漢字）を記入してください_x000a_※氏と名の間にスペースを入れてください" sqref="I28:Q28"/>
    <dataValidation imeMode="halfKatakana" allowBlank="1" showInputMessage="1" showErrorMessage="1" promptTitle="担当者（フリガナ）　欄" prompt="貴社の担当者氏名フリガナ（カタカナ）を記入してください_x000a_※氏と名の間にスペースを入れてください" sqref="V28"/>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InputMessage="1" showErrorMessage="1" promptTitle="所属名・内線　欄" prompt="貴社の担当者所属名、内線を記入してください_x000a_例：総務課総務係　内線１１１" sqref="V29"/>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imeMode="hiragana" allowBlank="1" showInputMessage="1" showErrorMessage="1" promptTitle="営業所所在地　欄" prompt="営業所の所在地を記入してください（数字も全角で記入）" sqref="Q68:AJ78"/>
    <dataValidation imeMode="halfAlpha" allowBlank="1" showInputMessage="1" showErrorMessage="1" promptTitle="郵便番号　欄" prompt="営業所等の郵便番号を入力してください(半角英数）_x000a_例：324-8641　中に&quot;-&quot;ハイフォンを入れてください" sqref="M68:P78"/>
    <dataValidation imeMode="hiragana" allowBlank="1" showInputMessage="1" showErrorMessage="1" promptTitle="営業所名称　欄" prompt="営業所の名称を記入してください" sqref="A68:L78"/>
    <dataValidation imeMode="halfAlpha" allowBlank="1" showInputMessage="1" showErrorMessage="1" promptTitle="電話番号　欄" prompt="営業所の電話番号を記入してください_x000a_例：03-1234-5678のように半角英数、局番等の間にハイフォンを入れてください" sqref="AK68:AO78"/>
    <dataValidation imeMode="halfAlpha" allowBlank="1" showInputMessage="1" showErrorMessage="1" promptTitle="FAX番号　欄" prompt="営業所のFAX番号を記入してください_x000a_例：03-1234-5678のように半角英数、局番等の間にハイフォンを入れてください" sqref="AP68:AT78"/>
    <dataValidation imeMode="disabled" allowBlank="1" showInputMessage="1" showErrorMessage="1" promptTitle="無効　欄" prompt="右の着色部分に記入してください" sqref="I32:L33 I36:L41"/>
    <dataValidation imeMode="hiragana" allowBlank="1" showInputMessage="1" showErrorMessage="1" sqref="U37:U41 U32:U35 T32:T41 AG32:AI36 V32:AF41"/>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$CU$5:$CU$7</formula1>
    </dataValidation>
    <dataValidation imeMode="halfAlpha" allowBlank="1" showInputMessage="1" showErrorMessage="1" promptTitle="資本金　欄" prompt="資本金額を入力してください_x000a_「,」等は入力しないでください" sqref="M32:S32"/>
    <dataValidation imeMode="halfAlpha" allowBlank="1" showInputMessage="1" showErrorMessage="1" promptTitle="自己資本額　欄" prompt="自己資本額を記入してください_x000a_「,」等は記入しないでください" sqref="M33:S33"/>
    <dataValidation imeMode="halfAlpha" allowBlank="1" showInputMessage="1" showErrorMessage="1" promptTitle="技術者職員　欄" prompt="技術職員数を記入してください" sqref="M34:S34"/>
    <dataValidation imeMode="halfAlpha" allowBlank="1" showInputMessage="1" showErrorMessage="1" promptTitle="その他従業員数　欄" prompt="その他従業員数を記入してください_x000a_" sqref="M35:S35"/>
    <dataValidation imeMode="halfAlpha" allowBlank="1" showInputMessage="1" showErrorMessage="1" promptTitle="営業年数　欄" prompt="営業年数を記入してください" sqref="M37:S37"/>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iragana" allowBlank="1" showInputMessage="1" showErrorMessage="1" promptTitle="その他内容　欄" prompt="その他の内容を記入してください_x000a_３つまで記入できます。_x000a_なお、１つ１０文字以内で記入してください" sqref="X48:AD50 X53:AD55 X58:AD60"/>
    <dataValidation imeMode="halfAlpha" allowBlank="1" showInputMessage="1" showErrorMessage="1" promptTitle="創業年月　欄" prompt="創業年月をを記入してください_x000a_1980/10/10のように入力してください_x000a_" sqref="M36:S36"/>
    <dataValidation imeMode="halfAlpha" allowBlank="1" showInputMessage="1" showErrorMessage="1" promptTitle="流動負債額　欄" prompt="流動負債額を記入してください" sqref="M41:S41"/>
    <dataValidation imeMode="halfAlpha" allowBlank="1" showInputMessage="1" showErrorMessage="1" promptTitle="直前年度決算　欄" prompt="直前年度の決算額を記入してください。" sqref="M39:S39"/>
    <dataValidation imeMode="halfAlpha" allowBlank="1" showInputMessage="1" showErrorMessage="1" promptTitle="直前々年度決算　欄" prompt="直前々年度の決算額を記入してください。_x000a_" sqref="M38:S38"/>
    <dataValidation imeMode="halfAlpha" allowBlank="1" showInputMessage="1" showErrorMessage="1" promptTitle="流動資産　欄" prompt="流動資産額を記入してください" sqref="M40:S40"/>
    <dataValidation type="list" allowBlank="1" showInputMessage="1" showErrorMessage="1" promptTitle="希望業種　欄" prompt="希望業種に希望順を記入してください_x000a_" sqref="D45:E59">
      <formula1>$DA$5:$DA$9</formula1>
    </dataValidation>
    <dataValidation type="list" allowBlank="1" showInputMessage="1" showErrorMessage="1" promptTitle="希望業種詳細　欄" prompt="該当する項目を選んでください_x000a_" sqref="K45:L55">
      <formula1>$CY$5:$CY$7</formula1>
    </dataValidation>
    <dataValidation imeMode="halfAlpha" allowBlank="1" showInputMessage="1" showErrorMessage="1" promptTitle="申請書提出日　欄" prompt="申請書を提出する日付を記入してください。_x000a_例：令和2年12月1日、2020/12/1のように入力してください。" sqref="I4:Q4"/>
    <dataValidation type="list" allowBlank="1" showInputMessage="1" showErrorMessage="1" promptTitle="申請の区分　欄" prompt="申請の区分を選んでください_x000a_新規：今回初めてまたは以前に登録していたが前回(2年前または1年前)の登録なし_x000a_継続：２年前または１年前に登録している" sqref="I5:Q5">
      <formula1>$CR$5:$CR$7</formula1>
    </dataValidation>
    <dataValidation imeMode="halfAlpha" allowBlank="1" showInputMessage="1" showErrorMessage="1" promptTitle="前回受付番号　欄" prompt="継続申請の方は前回の受付番号を記入してください（５桁の数字）_x000a__x000a_※前回の受付番号が分からない方は空欄のままで問題ありません。_x000a_" sqref="W5:AD5"/>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s>
  <pageMargins left="0.59055118110236227" right="0.59055118110236227" top="0.59055118110236227" bottom="0.59055118110236227"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EI164"/>
  <sheetViews>
    <sheetView view="pageBreakPreview" topLeftCell="A3" zoomScaleNormal="100" zoomScaleSheetLayoutView="100" workbookViewId="0">
      <selection activeCell="B53" sqref="B53"/>
    </sheetView>
  </sheetViews>
  <sheetFormatPr defaultColWidth="2.21875" defaultRowHeight="13.95" customHeight="1" outlineLevelRow="1"/>
  <cols>
    <col min="1" max="69" width="2.109375" style="4" customWidth="1"/>
    <col min="70" max="73" width="2.21875" style="4"/>
    <col min="74" max="117" width="2.21875" style="4" customWidth="1"/>
    <col min="118" max="165" width="2.21875" style="4"/>
    <col min="166" max="189" width="3.6640625" style="4" customWidth="1"/>
    <col min="190" max="16384" width="2.21875" style="4"/>
  </cols>
  <sheetData>
    <row r="1" spans="1:112" ht="13.95" hidden="1" customHeight="1" outlineLevel="1">
      <c r="A1" s="33"/>
      <c r="B1" s="33"/>
      <c r="C1" s="33"/>
      <c r="D1" s="33"/>
      <c r="E1" s="33"/>
      <c r="F1" s="33"/>
      <c r="G1" s="33"/>
      <c r="H1" s="33"/>
      <c r="I1" s="33"/>
      <c r="J1" s="33"/>
      <c r="K1" s="33"/>
      <c r="L1" s="33"/>
      <c r="M1" s="33">
        <v>1</v>
      </c>
      <c r="N1" s="33">
        <v>2</v>
      </c>
      <c r="O1" s="33">
        <v>3</v>
      </c>
      <c r="P1" s="33">
        <v>4</v>
      </c>
      <c r="Q1" s="33">
        <v>5</v>
      </c>
      <c r="R1" s="33">
        <v>6</v>
      </c>
      <c r="S1" s="33">
        <v>7</v>
      </c>
      <c r="T1" s="33">
        <v>8</v>
      </c>
      <c r="U1" s="33">
        <v>9</v>
      </c>
      <c r="V1" s="33">
        <v>10</v>
      </c>
      <c r="W1" s="33">
        <v>11</v>
      </c>
      <c r="X1" s="33">
        <v>12</v>
      </c>
      <c r="Y1" s="33">
        <v>13</v>
      </c>
      <c r="Z1" s="33">
        <v>14</v>
      </c>
      <c r="AA1" s="33">
        <v>15</v>
      </c>
      <c r="AB1" s="33">
        <v>16</v>
      </c>
      <c r="AC1" s="33">
        <v>17</v>
      </c>
      <c r="AD1" s="33">
        <v>18</v>
      </c>
      <c r="AE1" s="33">
        <v>19</v>
      </c>
      <c r="AF1" s="33">
        <v>20</v>
      </c>
      <c r="AG1" s="33">
        <v>21</v>
      </c>
      <c r="AH1" s="33">
        <v>22</v>
      </c>
      <c r="AI1" s="33">
        <v>23</v>
      </c>
      <c r="AJ1" s="33">
        <v>24</v>
      </c>
      <c r="AK1" s="33">
        <v>25</v>
      </c>
      <c r="AL1" s="33">
        <v>26</v>
      </c>
      <c r="AM1" s="33">
        <v>27</v>
      </c>
      <c r="AN1" s="33">
        <v>28</v>
      </c>
      <c r="AO1" s="33">
        <v>29</v>
      </c>
      <c r="AP1" s="33">
        <v>30</v>
      </c>
      <c r="AQ1" s="33">
        <v>31</v>
      </c>
      <c r="AR1" s="33">
        <v>32</v>
      </c>
      <c r="AS1" s="33">
        <v>33</v>
      </c>
      <c r="AT1" s="33">
        <v>34</v>
      </c>
      <c r="AU1" s="33">
        <v>35</v>
      </c>
      <c r="AV1" s="33">
        <v>36</v>
      </c>
      <c r="AW1" s="33">
        <v>37</v>
      </c>
      <c r="AX1" s="33">
        <v>38</v>
      </c>
      <c r="AY1" s="33">
        <v>39</v>
      </c>
      <c r="AZ1" s="33">
        <v>40</v>
      </c>
      <c r="BA1" s="33">
        <v>41</v>
      </c>
      <c r="BB1" s="33">
        <v>42</v>
      </c>
      <c r="BC1" s="33">
        <v>43</v>
      </c>
      <c r="BD1" s="33">
        <v>44</v>
      </c>
      <c r="BE1" s="33">
        <v>45</v>
      </c>
      <c r="BF1" s="33">
        <v>46</v>
      </c>
      <c r="BG1" s="33">
        <v>47</v>
      </c>
      <c r="BH1" s="33">
        <v>48</v>
      </c>
      <c r="BI1" s="33">
        <v>49</v>
      </c>
      <c r="BJ1" s="33">
        <v>50</v>
      </c>
      <c r="BK1" s="33">
        <v>51</v>
      </c>
      <c r="BL1" s="33">
        <v>52</v>
      </c>
      <c r="BM1" s="33">
        <v>53</v>
      </c>
      <c r="BN1" s="33">
        <v>54</v>
      </c>
      <c r="BO1" s="33">
        <v>55</v>
      </c>
      <c r="BP1" s="33">
        <v>56</v>
      </c>
      <c r="BQ1" s="33"/>
      <c r="BR1" s="33"/>
      <c r="BS1" s="33"/>
      <c r="BT1" s="33"/>
      <c r="BU1" s="33"/>
      <c r="BV1" s="33"/>
      <c r="BW1" s="33"/>
      <c r="BX1" s="33"/>
      <c r="BY1" s="33"/>
      <c r="BZ1" s="33"/>
      <c r="CA1" s="33"/>
      <c r="CB1" s="33"/>
      <c r="CC1" s="33"/>
      <c r="CD1" s="33"/>
      <c r="CE1" s="33"/>
      <c r="CF1" s="33"/>
      <c r="CG1" s="33"/>
      <c r="CH1" s="33"/>
      <c r="CI1" s="33"/>
      <c r="CJ1" s="33"/>
      <c r="CK1" s="33"/>
    </row>
    <row r="2" spans="1:112" ht="13.95" hidden="1" customHeight="1" outlineLevel="1">
      <c r="A2" s="33"/>
      <c r="B2" s="33"/>
      <c r="C2" s="33"/>
      <c r="D2" s="33"/>
      <c r="E2" s="33"/>
      <c r="F2" s="33"/>
      <c r="G2" s="33"/>
      <c r="H2" s="33"/>
      <c r="I2" s="33"/>
      <c r="J2" s="33"/>
      <c r="K2" s="33"/>
      <c r="L2" s="33"/>
      <c r="M2" s="399">
        <v>1</v>
      </c>
      <c r="N2" s="399"/>
      <c r="O2" s="399">
        <v>2</v>
      </c>
      <c r="P2" s="399"/>
      <c r="Q2" s="399">
        <v>3</v>
      </c>
      <c r="R2" s="399"/>
      <c r="S2" s="399">
        <v>4</v>
      </c>
      <c r="T2" s="399"/>
      <c r="U2" s="399">
        <v>5</v>
      </c>
      <c r="V2" s="399"/>
      <c r="W2" s="399">
        <v>6</v>
      </c>
      <c r="X2" s="399"/>
      <c r="Y2" s="399">
        <v>7</v>
      </c>
      <c r="Z2" s="399"/>
      <c r="AA2" s="399">
        <v>8</v>
      </c>
      <c r="AB2" s="399"/>
      <c r="AC2" s="399">
        <v>9</v>
      </c>
      <c r="AD2" s="399"/>
      <c r="AE2" s="399">
        <v>10</v>
      </c>
      <c r="AF2" s="399"/>
      <c r="AG2" s="399">
        <v>11</v>
      </c>
      <c r="AH2" s="399"/>
      <c r="AI2" s="399">
        <v>12</v>
      </c>
      <c r="AJ2" s="399"/>
      <c r="AK2" s="399">
        <v>13</v>
      </c>
      <c r="AL2" s="399"/>
      <c r="AM2" s="399">
        <v>14</v>
      </c>
      <c r="AN2" s="399"/>
      <c r="AO2" s="399">
        <v>15</v>
      </c>
      <c r="AP2" s="399"/>
      <c r="AQ2" s="399">
        <v>16</v>
      </c>
      <c r="AR2" s="399"/>
      <c r="AS2" s="399">
        <v>17</v>
      </c>
      <c r="AT2" s="399"/>
      <c r="AU2" s="399">
        <v>18</v>
      </c>
      <c r="AV2" s="399"/>
      <c r="AW2" s="399">
        <v>19</v>
      </c>
      <c r="AX2" s="399"/>
      <c r="AY2" s="399">
        <v>20</v>
      </c>
      <c r="AZ2" s="399"/>
      <c r="BA2" s="399">
        <v>21</v>
      </c>
      <c r="BB2" s="399"/>
      <c r="BC2" s="399">
        <v>22</v>
      </c>
      <c r="BD2" s="399"/>
      <c r="BE2" s="399">
        <v>23</v>
      </c>
      <c r="BF2" s="399"/>
      <c r="BG2" s="399">
        <v>24</v>
      </c>
      <c r="BH2" s="399"/>
      <c r="BI2" s="399">
        <v>25</v>
      </c>
      <c r="BJ2" s="399"/>
      <c r="BK2" s="399">
        <v>26</v>
      </c>
      <c r="BL2" s="399"/>
      <c r="BM2" s="399">
        <v>27</v>
      </c>
      <c r="BN2" s="399"/>
      <c r="BO2" s="399">
        <v>28</v>
      </c>
      <c r="BP2" s="399"/>
      <c r="BQ2" s="399">
        <v>29</v>
      </c>
      <c r="BR2" s="399"/>
      <c r="BS2" s="399">
        <v>30</v>
      </c>
      <c r="BT2" s="399"/>
      <c r="BU2" s="399">
        <v>31</v>
      </c>
      <c r="BV2" s="399"/>
      <c r="BW2" s="399">
        <v>32</v>
      </c>
      <c r="BX2" s="399"/>
      <c r="BY2" s="399">
        <v>33</v>
      </c>
      <c r="BZ2" s="399"/>
      <c r="CA2" s="399">
        <v>34</v>
      </c>
      <c r="CB2" s="399"/>
      <c r="CC2" s="399">
        <v>35</v>
      </c>
      <c r="CD2" s="399"/>
      <c r="CE2" s="399">
        <v>36</v>
      </c>
      <c r="CF2" s="399"/>
      <c r="CG2" s="399">
        <v>37</v>
      </c>
      <c r="CH2" s="399"/>
      <c r="CI2" s="399">
        <v>38</v>
      </c>
      <c r="CJ2" s="399"/>
      <c r="CK2" s="399">
        <v>39</v>
      </c>
      <c r="CL2" s="399"/>
      <c r="CM2" s="399">
        <v>40</v>
      </c>
      <c r="CN2" s="399"/>
      <c r="CO2" s="399">
        <v>41</v>
      </c>
      <c r="CP2" s="399"/>
      <c r="CQ2" s="399">
        <v>42</v>
      </c>
      <c r="CR2" s="399"/>
      <c r="CS2" s="399">
        <v>43</v>
      </c>
      <c r="CT2" s="399"/>
      <c r="CU2" s="399">
        <v>44</v>
      </c>
      <c r="CV2" s="399"/>
      <c r="CW2" s="399">
        <v>45</v>
      </c>
      <c r="CX2" s="399"/>
      <c r="CY2" s="399">
        <v>46</v>
      </c>
      <c r="CZ2" s="399"/>
      <c r="DA2" s="399">
        <v>47</v>
      </c>
      <c r="DB2" s="399"/>
      <c r="DC2" s="399">
        <v>48</v>
      </c>
      <c r="DD2" s="399"/>
      <c r="DE2" s="399">
        <v>49</v>
      </c>
      <c r="DF2" s="399"/>
      <c r="DG2" s="399">
        <v>50</v>
      </c>
      <c r="DH2" s="399"/>
    </row>
    <row r="3" spans="1:112" ht="13.95" customHeight="1" collapsed="1" thickBo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row>
    <row r="4" spans="1:112" ht="12" customHeight="1" thickTop="1">
      <c r="A4" s="34"/>
      <c r="B4" s="34"/>
      <c r="C4" s="465" t="s">
        <v>323</v>
      </c>
      <c r="D4" s="466"/>
      <c r="E4" s="466"/>
      <c r="F4" s="466"/>
      <c r="G4" s="466"/>
      <c r="H4" s="466"/>
      <c r="I4" s="466"/>
      <c r="J4" s="466"/>
      <c r="K4" s="466"/>
      <c r="L4" s="466"/>
      <c r="M4" s="467"/>
      <c r="N4" s="34"/>
      <c r="O4" s="480" t="s">
        <v>322</v>
      </c>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71" t="s">
        <v>271</v>
      </c>
      <c r="BE4" s="471"/>
      <c r="BF4" s="471"/>
      <c r="BG4" s="471"/>
      <c r="BH4" s="471"/>
      <c r="BI4" s="471"/>
      <c r="BJ4" s="471"/>
      <c r="BK4" s="471"/>
      <c r="BL4" s="471"/>
    </row>
    <row r="5" spans="1:112" ht="12" customHeight="1" thickBot="1">
      <c r="A5" s="34"/>
      <c r="B5" s="34"/>
      <c r="C5" s="468"/>
      <c r="D5" s="469"/>
      <c r="E5" s="469"/>
      <c r="F5" s="469"/>
      <c r="G5" s="469"/>
      <c r="H5" s="469"/>
      <c r="I5" s="469"/>
      <c r="J5" s="469"/>
      <c r="K5" s="469"/>
      <c r="L5" s="469"/>
      <c r="M5" s="470"/>
      <c r="N5" s="34"/>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0"/>
      <c r="BB5" s="480"/>
      <c r="BC5" s="480"/>
      <c r="BG5" s="35"/>
      <c r="BH5" s="35"/>
      <c r="BI5" s="35"/>
      <c r="BJ5" s="35"/>
      <c r="BK5" s="35"/>
    </row>
    <row r="6" spans="1:112" ht="12" customHeight="1" thickTop="1" thickBot="1">
      <c r="A6" s="34"/>
      <c r="B6" s="34"/>
      <c r="C6" s="34"/>
      <c r="D6" s="34"/>
      <c r="E6" s="34"/>
      <c r="F6" s="34"/>
      <c r="G6" s="34"/>
      <c r="H6" s="34"/>
      <c r="I6" s="34"/>
      <c r="J6" s="34"/>
      <c r="K6" s="34"/>
      <c r="L6" s="34"/>
      <c r="M6" s="34"/>
      <c r="N6" s="34"/>
      <c r="O6" s="34"/>
      <c r="P6" s="34"/>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BF6" s="35"/>
      <c r="BG6" s="35"/>
      <c r="BH6" s="35"/>
      <c r="BI6" s="35"/>
      <c r="BJ6" s="35"/>
    </row>
    <row r="7" spans="1:112" ht="12" customHeight="1">
      <c r="A7" s="34"/>
      <c r="B7" s="481" t="s">
        <v>32</v>
      </c>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P7" s="433" t="s">
        <v>31</v>
      </c>
      <c r="AQ7" s="434"/>
      <c r="AR7" s="434"/>
      <c r="AS7" s="434"/>
      <c r="AT7" s="434"/>
      <c r="AU7" s="434"/>
      <c r="AV7" s="434"/>
      <c r="AW7" s="434"/>
      <c r="AX7" s="434"/>
      <c r="AY7" s="434"/>
      <c r="AZ7" s="406" t="str">
        <f>IF(入力シート!$I$5="","",IF(入力シート!$I$5=入力シート!$CR$5,"新規","継続"))</f>
        <v/>
      </c>
      <c r="BA7" s="407"/>
      <c r="BB7" s="407"/>
      <c r="BC7" s="407"/>
      <c r="BD7" s="407"/>
      <c r="BE7" s="407"/>
      <c r="BF7" s="407"/>
      <c r="BG7" s="407"/>
      <c r="BH7" s="407"/>
      <c r="BI7" s="408"/>
      <c r="BJ7" s="37"/>
      <c r="BK7" s="38"/>
    </row>
    <row r="8" spans="1:112" ht="12" customHeight="1" thickBot="1">
      <c r="A8" s="34"/>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481"/>
      <c r="AP8" s="472"/>
      <c r="AQ8" s="473"/>
      <c r="AR8" s="473"/>
      <c r="AS8" s="473"/>
      <c r="AT8" s="473"/>
      <c r="AU8" s="473"/>
      <c r="AV8" s="473"/>
      <c r="AW8" s="473"/>
      <c r="AX8" s="473"/>
      <c r="AY8" s="473"/>
      <c r="AZ8" s="409"/>
      <c r="BA8" s="410"/>
      <c r="BB8" s="410"/>
      <c r="BC8" s="410"/>
      <c r="BD8" s="410"/>
      <c r="BE8" s="410"/>
      <c r="BF8" s="410"/>
      <c r="BG8" s="410"/>
      <c r="BH8" s="410"/>
      <c r="BI8" s="411"/>
      <c r="BJ8" s="37"/>
      <c r="BK8" s="38"/>
    </row>
    <row r="9" spans="1:112" ht="12" customHeight="1">
      <c r="A9" s="34"/>
      <c r="AP9" s="433" t="s">
        <v>33</v>
      </c>
      <c r="AQ9" s="434"/>
      <c r="AR9" s="434"/>
      <c r="AS9" s="434"/>
      <c r="AT9" s="434"/>
      <c r="AU9" s="434"/>
      <c r="AV9" s="434"/>
      <c r="AW9" s="434"/>
      <c r="AX9" s="434"/>
      <c r="AY9" s="434"/>
      <c r="AZ9" s="474" t="str">
        <f>IF(入力シート!$W$5="","",IF(入力シート!$I$5=入力シート!$CR$5,"",MID(入力シート!$W$5,M2,1)))</f>
        <v/>
      </c>
      <c r="BA9" s="475"/>
      <c r="BB9" s="475" t="str">
        <f>IF(入力シート!$W$5="","",IF(入力シート!$I$5=入力シート!$CR$5,"",MID(入力シート!$W$5,O2,1)))</f>
        <v/>
      </c>
      <c r="BC9" s="475"/>
      <c r="BD9" s="475" t="str">
        <f>IF(入力シート!$W$5="","",IF(入力シート!$I$5=入力シート!$CR$5,"",MID(入力シート!$W$5,Q2,1)))</f>
        <v/>
      </c>
      <c r="BE9" s="475"/>
      <c r="BF9" s="475" t="str">
        <f>IF(入力シート!$W$5="","",IF(入力シート!$I$5=入力シート!$CR$5,"",MID(入力シート!$W$5,S2,1)))</f>
        <v/>
      </c>
      <c r="BG9" s="475"/>
      <c r="BH9" s="475" t="str">
        <f>IF(入力シート!$W$5="","",IF(入力シート!$I$5=入力シート!$CR$5,"",MID(入力シート!$W$5,U2,1)))</f>
        <v/>
      </c>
      <c r="BI9" s="478"/>
      <c r="BJ9" s="37"/>
      <c r="BK9" s="38"/>
      <c r="BV9" s="400" t="str">
        <f>IF(AZ7="新規","新規は前回受付番号未記入","")</f>
        <v/>
      </c>
      <c r="BW9" s="401"/>
      <c r="BX9" s="401"/>
      <c r="BY9" s="401"/>
      <c r="BZ9" s="401"/>
      <c r="CA9" s="401"/>
      <c r="CB9" s="401"/>
      <c r="CC9" s="401"/>
      <c r="CD9" s="401"/>
      <c r="CE9" s="401"/>
      <c r="CF9" s="401"/>
      <c r="CG9" s="401"/>
      <c r="CH9" s="402"/>
    </row>
    <row r="10" spans="1:112" ht="12" customHeight="1" thickBot="1">
      <c r="Q10" s="4" t="s">
        <v>151</v>
      </c>
      <c r="AP10" s="472"/>
      <c r="AQ10" s="473"/>
      <c r="AR10" s="473"/>
      <c r="AS10" s="473"/>
      <c r="AT10" s="473"/>
      <c r="AU10" s="473"/>
      <c r="AV10" s="473"/>
      <c r="AW10" s="473"/>
      <c r="AX10" s="473"/>
      <c r="AY10" s="473"/>
      <c r="AZ10" s="476"/>
      <c r="BA10" s="477"/>
      <c r="BB10" s="477"/>
      <c r="BC10" s="477"/>
      <c r="BD10" s="477"/>
      <c r="BE10" s="477"/>
      <c r="BF10" s="477"/>
      <c r="BG10" s="477"/>
      <c r="BH10" s="477"/>
      <c r="BI10" s="479"/>
      <c r="BJ10" s="37"/>
      <c r="BK10" s="38"/>
      <c r="BV10" s="403"/>
      <c r="BW10" s="404"/>
      <c r="BX10" s="404"/>
      <c r="BY10" s="404"/>
      <c r="BZ10" s="404"/>
      <c r="CA10" s="404"/>
      <c r="CB10" s="404"/>
      <c r="CC10" s="404"/>
      <c r="CD10" s="404"/>
      <c r="CE10" s="404"/>
      <c r="CF10" s="404"/>
      <c r="CG10" s="404"/>
      <c r="CH10" s="405"/>
    </row>
    <row r="11" spans="1:112" ht="12" customHeight="1">
      <c r="L11" s="39"/>
      <c r="M11" s="39"/>
      <c r="O11" s="40"/>
      <c r="P11" s="40"/>
      <c r="Q11" s="40"/>
      <c r="R11" s="40"/>
      <c r="S11" s="40"/>
      <c r="T11" s="40"/>
      <c r="U11" s="40"/>
      <c r="V11" s="40"/>
      <c r="W11" s="40"/>
      <c r="X11" s="40"/>
      <c r="AJ11" s="41"/>
      <c r="BA11" s="42"/>
      <c r="BB11" s="34"/>
      <c r="BC11" s="34"/>
      <c r="BD11" s="42"/>
      <c r="BE11" s="42"/>
      <c r="BF11" s="34"/>
      <c r="BG11" s="34"/>
      <c r="BH11" s="34"/>
      <c r="BI11" s="34"/>
    </row>
    <row r="12" spans="1:112" ht="12" customHeight="1">
      <c r="B12" s="433" t="s">
        <v>34</v>
      </c>
      <c r="C12" s="434"/>
      <c r="D12" s="434"/>
      <c r="E12" s="434"/>
      <c r="F12" s="434"/>
      <c r="G12" s="434"/>
      <c r="H12" s="434"/>
      <c r="I12" s="434"/>
      <c r="J12" s="434"/>
      <c r="K12" s="434"/>
      <c r="L12" s="442" t="s">
        <v>35</v>
      </c>
      <c r="M12" s="442"/>
      <c r="N12" s="442"/>
      <c r="O12" s="442"/>
      <c r="P12" s="442"/>
      <c r="Q12" s="394" t="s">
        <v>285</v>
      </c>
      <c r="R12" s="394"/>
      <c r="S12" s="394"/>
      <c r="T12" s="394"/>
      <c r="U12" s="394"/>
      <c r="V12" s="394"/>
      <c r="W12" s="394"/>
      <c r="X12" s="394"/>
      <c r="Y12" s="394"/>
      <c r="Z12" s="394"/>
      <c r="AA12" s="394"/>
      <c r="AB12" s="394"/>
      <c r="AD12" s="41"/>
      <c r="AU12" s="42"/>
      <c r="AV12" s="34"/>
      <c r="AW12" s="34"/>
      <c r="AX12" s="34"/>
      <c r="AY12" s="34"/>
      <c r="BA12" s="34"/>
      <c r="BB12" s="34"/>
      <c r="BC12" s="34"/>
    </row>
    <row r="13" spans="1:112" ht="12" customHeight="1">
      <c r="B13" s="435"/>
      <c r="C13" s="436"/>
      <c r="D13" s="436"/>
      <c r="E13" s="436"/>
      <c r="F13" s="436"/>
      <c r="G13" s="436"/>
      <c r="H13" s="436"/>
      <c r="I13" s="436"/>
      <c r="J13" s="436"/>
      <c r="K13" s="436"/>
      <c r="L13" s="442"/>
      <c r="M13" s="442"/>
      <c r="N13" s="442"/>
      <c r="O13" s="442"/>
      <c r="P13" s="442"/>
      <c r="Q13" s="394"/>
      <c r="R13" s="394"/>
      <c r="S13" s="394"/>
      <c r="T13" s="394"/>
      <c r="U13" s="394"/>
      <c r="V13" s="394"/>
      <c r="W13" s="394"/>
      <c r="X13" s="394"/>
      <c r="Y13" s="394"/>
      <c r="Z13" s="394"/>
      <c r="AA13" s="394"/>
      <c r="AB13" s="394"/>
      <c r="AD13" s="41"/>
      <c r="AU13" s="42"/>
      <c r="AV13" s="34"/>
      <c r="AW13" s="34"/>
      <c r="AX13" s="34"/>
      <c r="AY13" s="34"/>
      <c r="BA13" s="34"/>
      <c r="BB13" s="34"/>
      <c r="BC13" s="34"/>
    </row>
    <row r="14" spans="1:112" ht="12" customHeight="1">
      <c r="B14" s="437"/>
      <c r="C14" s="438"/>
      <c r="D14" s="438"/>
      <c r="E14" s="438"/>
      <c r="F14" s="438"/>
      <c r="G14" s="438"/>
      <c r="H14" s="438"/>
      <c r="I14" s="438"/>
      <c r="J14" s="438"/>
      <c r="K14" s="439"/>
      <c r="L14" s="442" t="s">
        <v>36</v>
      </c>
      <c r="M14" s="442"/>
      <c r="N14" s="442"/>
      <c r="O14" s="442"/>
      <c r="P14" s="442"/>
      <c r="Q14" s="444">
        <v>2</v>
      </c>
      <c r="R14" s="444"/>
      <c r="S14" s="444">
        <v>0</v>
      </c>
      <c r="T14" s="444"/>
      <c r="U14" s="444">
        <v>2</v>
      </c>
      <c r="V14" s="444"/>
      <c r="W14" s="444">
        <v>4</v>
      </c>
      <c r="X14" s="444"/>
      <c r="Y14" s="444"/>
      <c r="Z14" s="444"/>
      <c r="AA14" s="444"/>
      <c r="AB14" s="444"/>
      <c r="AC14" s="444"/>
      <c r="AD14" s="444"/>
      <c r="AE14" s="444"/>
      <c r="AF14" s="444"/>
      <c r="AJ14" s="41"/>
      <c r="BA14" s="34"/>
      <c r="BB14" s="34"/>
      <c r="BC14" s="34"/>
      <c r="BD14" s="34"/>
      <c r="BE14" s="34"/>
      <c r="BF14" s="34"/>
      <c r="BG14" s="34"/>
      <c r="BH14" s="34"/>
      <c r="BI14" s="34"/>
    </row>
    <row r="15" spans="1:112" ht="12" customHeight="1" thickBot="1">
      <c r="B15" s="440"/>
      <c r="C15" s="441"/>
      <c r="D15" s="441"/>
      <c r="E15" s="441"/>
      <c r="F15" s="441"/>
      <c r="G15" s="441"/>
      <c r="H15" s="441"/>
      <c r="I15" s="441"/>
      <c r="J15" s="441"/>
      <c r="K15" s="441"/>
      <c r="L15" s="443"/>
      <c r="M15" s="443"/>
      <c r="N15" s="443"/>
      <c r="O15" s="443"/>
      <c r="P15" s="443"/>
      <c r="Q15" s="445"/>
      <c r="R15" s="445"/>
      <c r="S15" s="445"/>
      <c r="T15" s="445"/>
      <c r="U15" s="445"/>
      <c r="V15" s="445"/>
      <c r="W15" s="445"/>
      <c r="X15" s="445"/>
      <c r="Y15" s="445"/>
      <c r="Z15" s="445"/>
      <c r="AA15" s="445"/>
      <c r="AB15" s="445"/>
      <c r="AC15" s="445"/>
      <c r="AD15" s="445"/>
      <c r="AE15" s="445"/>
      <c r="AF15" s="445"/>
      <c r="BA15" s="42"/>
      <c r="BB15" s="34"/>
      <c r="BC15" s="34"/>
      <c r="BD15" s="34"/>
      <c r="BE15" s="34"/>
      <c r="BF15" s="34"/>
      <c r="BG15" s="34"/>
      <c r="BH15" s="34"/>
      <c r="BI15" s="34"/>
    </row>
    <row r="16" spans="1:112" ht="12" customHeight="1">
      <c r="B16" s="435" t="s">
        <v>37</v>
      </c>
      <c r="C16" s="436"/>
      <c r="D16" s="436"/>
      <c r="E16" s="436"/>
      <c r="F16" s="436"/>
      <c r="G16" s="436"/>
      <c r="H16" s="436"/>
      <c r="I16" s="436"/>
      <c r="J16" s="436"/>
      <c r="K16" s="446"/>
      <c r="L16" s="449" t="s">
        <v>38</v>
      </c>
      <c r="M16" s="451" t="str">
        <f>IF(入力シート!$I$7="","",MID(入力シート!$I$7,M1,1))</f>
        <v/>
      </c>
      <c r="N16" s="384" t="str">
        <f>IF(入力シート!$I$7="","",MID(入力シート!$I$7,N1,1))</f>
        <v/>
      </c>
      <c r="O16" s="384" t="str">
        <f>IF(入力シート!$I$7="","",MID(入力シート!$I$7,O1,1))</f>
        <v/>
      </c>
      <c r="P16" s="384" t="str">
        <f>IF(入力シート!$I$7="","",MID(入力シート!$I$7,P1,1))</f>
        <v/>
      </c>
      <c r="Q16" s="384" t="str">
        <f>IF(入力シート!$I$7="","",MID(入力シート!$I$7,Q1,1))</f>
        <v/>
      </c>
      <c r="R16" s="384" t="str">
        <f>IF(入力シート!$I$7="","",MID(入力シート!$I$7,R1,1))</f>
        <v/>
      </c>
      <c r="S16" s="384" t="str">
        <f>IF(入力シート!$I$7="","",MID(入力シート!$I$7,S1,1))</f>
        <v/>
      </c>
      <c r="T16" s="384" t="str">
        <f>IF(入力シート!$I$7="","",MID(入力シート!$I$7,T1,1))</f>
        <v/>
      </c>
      <c r="U16" s="384" t="str">
        <f>IF(入力シート!$I$7="","",MID(入力シート!$I$7,U1,1))</f>
        <v/>
      </c>
      <c r="V16" s="384" t="str">
        <f>IF(入力シート!$I$7="","",MID(入力シート!$I$7,V1,1))</f>
        <v/>
      </c>
      <c r="W16" s="384" t="str">
        <f>IF(入力シート!$I$7="","",MID(入力シート!$I$7,W1,1))</f>
        <v/>
      </c>
      <c r="X16" s="384" t="str">
        <f>IF(入力シート!$I$7="","",MID(入力シート!$I$7,X1,1))</f>
        <v/>
      </c>
      <c r="Y16" s="384" t="str">
        <f>IF(入力シート!$I$7="","",MID(入力シート!$I$7,Y1,1))</f>
        <v/>
      </c>
      <c r="Z16" s="384" t="str">
        <f>IF(入力シート!$I$7="","",MID(入力シート!$I$7,Z1,1))</f>
        <v/>
      </c>
      <c r="AA16" s="384" t="str">
        <f>IF(入力シート!$I$7="","",MID(入力シート!$I$7,AA1,1))</f>
        <v/>
      </c>
      <c r="AB16" s="384" t="str">
        <f>IF(入力シート!$I$7="","",MID(入力シート!$I$7,AB1,1))</f>
        <v/>
      </c>
      <c r="AC16" s="384" t="str">
        <f>IF(入力シート!$I$7="","",MID(入力シート!$I$7,AC1,1))</f>
        <v/>
      </c>
      <c r="AD16" s="384" t="str">
        <f>IF(入力シート!$I$7="","",MID(入力シート!$I$7,AD1,1))</f>
        <v/>
      </c>
      <c r="AE16" s="384" t="str">
        <f>IF(入力シート!$I$7="","",MID(入力シート!$I$7,AE1,1))</f>
        <v/>
      </c>
      <c r="AF16" s="384" t="str">
        <f>IF(入力シート!$I$7="","",MID(入力シート!$I$7,AF1,1))</f>
        <v/>
      </c>
      <c r="AG16" s="384" t="str">
        <f>IF(入力シート!$I$7="","",MID(入力シート!$I$7,AG1,1))</f>
        <v/>
      </c>
      <c r="AH16" s="384" t="str">
        <f>IF(入力シート!$I$7="","",MID(入力シート!$I$7,AH1,1))</f>
        <v/>
      </c>
      <c r="AI16" s="384" t="str">
        <f>IF(入力シート!$I$7="","",MID(入力シート!$I$7,AI1,1))</f>
        <v/>
      </c>
      <c r="AJ16" s="384" t="str">
        <f>IF(入力シート!$I$7="","",MID(入力シート!$I$7,AJ1,1))</f>
        <v/>
      </c>
      <c r="AK16" s="384" t="str">
        <f>IF(入力シート!$I$7="","",MID(入力シート!$I$7,AK1,1))</f>
        <v/>
      </c>
      <c r="AL16" s="384" t="str">
        <f>IF(入力シート!$I$7="","",MID(入力シート!$I$7,AL1,1))</f>
        <v/>
      </c>
      <c r="AM16" s="384" t="str">
        <f>IF(入力シート!$I$7="","",MID(入力シート!$I$7,AM1,1))</f>
        <v/>
      </c>
      <c r="AN16" s="384" t="str">
        <f>IF(入力シート!$I$7="","",MID(入力シート!$I$7,AN1,1))</f>
        <v/>
      </c>
      <c r="AO16" s="384" t="str">
        <f>IF(入力シート!$I$7="","",MID(入力シート!$I$7,AO1,1))</f>
        <v/>
      </c>
      <c r="AP16" s="384" t="str">
        <f>IF(入力シート!$I$7="","",MID(入力シート!$I$7,AP1,1))</f>
        <v/>
      </c>
      <c r="AQ16" s="384" t="str">
        <f>IF(入力シート!$I$7="","",MID(入力シート!$I$7,AQ1,1))</f>
        <v/>
      </c>
      <c r="AR16" s="384" t="str">
        <f>IF(入力シート!$I$7="","",MID(入力シート!$I$7,AR1,1))</f>
        <v/>
      </c>
      <c r="AS16" s="384" t="str">
        <f>IF(入力シート!$I$7="","",MID(入力シート!$I$7,AS1,1))</f>
        <v/>
      </c>
      <c r="AT16" s="384" t="str">
        <f>IF(入力シート!$I$7="","",MID(入力シート!$I$7,AT1,1))</f>
        <v/>
      </c>
      <c r="AU16" s="384" t="str">
        <f>IF(入力シート!$I$7="","",MID(入力シート!$I$7,AU1,1))</f>
        <v/>
      </c>
      <c r="AV16" s="384" t="str">
        <f>IF(入力シート!$I$7="","",MID(入力シート!$I$7,AV1,1))</f>
        <v/>
      </c>
      <c r="AW16" s="384" t="str">
        <f>IF(入力シート!$I$7="","",MID(入力シート!$I$7,AW1,1))</f>
        <v/>
      </c>
      <c r="AX16" s="384" t="str">
        <f>IF(入力シート!$I$7="","",MID(入力シート!$I$7,AX1,1))</f>
        <v/>
      </c>
      <c r="AY16" s="386" t="str">
        <f>IF(入力シート!$I$7="","",MID(入力シート!$I$7,AY1,1))</f>
        <v/>
      </c>
      <c r="AZ16" s="386" t="str">
        <f>IF(入力シート!$I$7="","",MID(入力シート!$I$7,AZ1,1))</f>
        <v/>
      </c>
      <c r="BA16" s="386" t="str">
        <f>IF(入力シート!$I$7="","",MID(入力シート!$I$7,BA1,1))</f>
        <v/>
      </c>
      <c r="BB16" s="386" t="str">
        <f>IF(入力シート!$I$7="","",MID(入力シート!$I$7,BB1,1))</f>
        <v/>
      </c>
      <c r="BC16" s="386" t="str">
        <f>IF(入力シート!$I$7="","",MID(入力シート!$I$7,BC1,1))</f>
        <v/>
      </c>
      <c r="BD16" s="386" t="str">
        <f>IF(入力シート!$I$7="","",MID(入力シート!$I$7,BD1,1))</f>
        <v/>
      </c>
      <c r="BE16" s="386" t="str">
        <f>IF(入力シート!$I$7="","",MID(入力シート!$I$7,BE1,1))</f>
        <v/>
      </c>
      <c r="BF16" s="386" t="str">
        <f>IF(入力シート!$I$7="","",MID(入力シート!$I$7,BF1,1))</f>
        <v/>
      </c>
      <c r="BG16" s="386" t="str">
        <f>IF(入力シート!$I$7="","",MID(入力シート!$I$7,BG1,1))</f>
        <v/>
      </c>
      <c r="BH16" s="386" t="str">
        <f>IF(入力シート!$I$7="","",MID(入力シート!$I$7,BH1,1))</f>
        <v/>
      </c>
      <c r="BI16" s="386" t="str">
        <f>IF(入力シート!$I$7="","",MID(入力シート!$I$7,BI1,1))</f>
        <v/>
      </c>
      <c r="BJ16" s="386" t="str">
        <f>IF(入力シート!$I$7="","",MID(入力シート!$I$7,BJ1,1))</f>
        <v/>
      </c>
      <c r="BK16" s="386" t="str">
        <f>IF(入力シート!$I$7="","",MID(入力シート!$I$7,BK1,1))</f>
        <v/>
      </c>
      <c r="BL16" s="386" t="str">
        <f>IF(入力シート!$I$7="","",MID(入力シート!$I$7,BL1,1))</f>
        <v/>
      </c>
      <c r="BM16" s="386" t="str">
        <f>IF(入力シート!$I$7="","",MID(入力シート!$I$7,BM1,1))</f>
        <v/>
      </c>
      <c r="BN16" s="388" t="str">
        <f>IF(入力シート!$I$7="","",MID(入力シート!$I$7,BN1,1))</f>
        <v/>
      </c>
    </row>
    <row r="17" spans="2:139" ht="12" customHeight="1">
      <c r="B17" s="437"/>
      <c r="C17" s="439"/>
      <c r="D17" s="439"/>
      <c r="E17" s="439"/>
      <c r="F17" s="439"/>
      <c r="G17" s="439"/>
      <c r="H17" s="439"/>
      <c r="I17" s="439"/>
      <c r="J17" s="439"/>
      <c r="K17" s="447"/>
      <c r="L17" s="450"/>
      <c r="M17" s="452"/>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7"/>
      <c r="AZ17" s="387"/>
      <c r="BA17" s="387"/>
      <c r="BB17" s="387"/>
      <c r="BC17" s="387"/>
      <c r="BD17" s="387"/>
      <c r="BE17" s="387"/>
      <c r="BF17" s="387"/>
      <c r="BG17" s="387"/>
      <c r="BH17" s="387"/>
      <c r="BI17" s="387"/>
      <c r="BJ17" s="387"/>
      <c r="BK17" s="387"/>
      <c r="BL17" s="387"/>
      <c r="BM17" s="387"/>
      <c r="BN17" s="389"/>
    </row>
    <row r="18" spans="2:139" ht="12" customHeight="1">
      <c r="B18" s="437"/>
      <c r="C18" s="439"/>
      <c r="D18" s="439"/>
      <c r="E18" s="439"/>
      <c r="F18" s="439"/>
      <c r="G18" s="439"/>
      <c r="H18" s="439"/>
      <c r="I18" s="439"/>
      <c r="J18" s="439"/>
      <c r="K18" s="447"/>
      <c r="L18" s="482" t="s">
        <v>39</v>
      </c>
      <c r="M18" s="484" t="str">
        <f>IF(入力シート!$I$6="","",MID(入力シート!$I$6,M2,1))</f>
        <v/>
      </c>
      <c r="N18" s="419"/>
      <c r="O18" s="418" t="str">
        <f>IF(入力シート!$I$6="","",MID(入力シート!$I$6,O2,1))</f>
        <v/>
      </c>
      <c r="P18" s="419"/>
      <c r="Q18" s="418" t="str">
        <f>IF(入力シート!$I$6="","",MID(入力シート!$I$6,Q2,1))</f>
        <v/>
      </c>
      <c r="R18" s="419"/>
      <c r="S18" s="418" t="str">
        <f>IF(入力シート!$I$6="","",MID(入力シート!$I$6,S2,1))</f>
        <v/>
      </c>
      <c r="T18" s="419"/>
      <c r="U18" s="418" t="str">
        <f>IF(入力シート!$I$6="","",MID(入力シート!$I$6,U2,1))</f>
        <v/>
      </c>
      <c r="V18" s="419"/>
      <c r="W18" s="418" t="str">
        <f>IF(入力シート!$I$6="","",MID(入力シート!$I$6,W2,1))</f>
        <v/>
      </c>
      <c r="X18" s="419"/>
      <c r="Y18" s="418" t="str">
        <f>IF(入力シート!$I$6="","",MID(入力シート!$I$6,Y2,1))</f>
        <v/>
      </c>
      <c r="Z18" s="419"/>
      <c r="AA18" s="418" t="str">
        <f>IF(入力シート!$I$6="","",MID(入力シート!$I$6,AA2,1))</f>
        <v/>
      </c>
      <c r="AB18" s="419"/>
      <c r="AC18" s="418" t="str">
        <f>IF(入力シート!$I$6="","",MID(入力シート!$I$6,AC2,1))</f>
        <v/>
      </c>
      <c r="AD18" s="419"/>
      <c r="AE18" s="418" t="str">
        <f>IF(入力シート!$I$6="","",MID(入力シート!$I$6,AE2,1))</f>
        <v/>
      </c>
      <c r="AF18" s="419"/>
      <c r="AG18" s="418" t="str">
        <f>IF(入力シート!$I$6="","",MID(入力シート!$I$6,AG2,1))</f>
        <v/>
      </c>
      <c r="AH18" s="419"/>
      <c r="AI18" s="418" t="str">
        <f>IF(入力シート!$I$6="","",MID(入力シート!$I$6,AI2,1))</f>
        <v/>
      </c>
      <c r="AJ18" s="419"/>
      <c r="AK18" s="418" t="str">
        <f>IF(入力シート!$I$6="","",MID(入力シート!$I$6,AK2,1))</f>
        <v/>
      </c>
      <c r="AL18" s="419"/>
      <c r="AM18" s="418" t="str">
        <f>IF(入力シート!$I$6="","",MID(入力シート!$I$6,AM2,1))</f>
        <v/>
      </c>
      <c r="AN18" s="419"/>
      <c r="AO18" s="418" t="str">
        <f>IF(入力シート!$I$6="","",MID(入力シート!$I$6,AO2,1))</f>
        <v/>
      </c>
      <c r="AP18" s="419"/>
      <c r="AQ18" s="418" t="str">
        <f>IF(入力シート!$I$6="","",MID(入力シート!$I$6,AQ2,1))</f>
        <v/>
      </c>
      <c r="AR18" s="419"/>
      <c r="AS18" s="418" t="str">
        <f>IF(入力シート!$I$6="","",MID(入力シート!$I$6,AS2,1))</f>
        <v/>
      </c>
      <c r="AT18" s="419"/>
      <c r="AU18" s="418" t="str">
        <f>IF(入力シート!$I$6="","",MID(入力シート!$I$6,AU2,1))</f>
        <v/>
      </c>
      <c r="AV18" s="419"/>
      <c r="AW18" s="418" t="str">
        <f>IF(入力シート!$I$6="","",MID(入力シート!$I$6,AW2,1))</f>
        <v/>
      </c>
      <c r="AX18" s="419"/>
      <c r="AY18" s="395" t="str">
        <f>IF(入力シート!$I$6="","",MID(入力シート!$I$6,AY2,1))</f>
        <v/>
      </c>
      <c r="AZ18" s="395"/>
      <c r="BA18" s="395" t="str">
        <f>IF(入力シート!$I$6="","",MID(入力シート!$I$6,BA2,1))</f>
        <v/>
      </c>
      <c r="BB18" s="395"/>
      <c r="BC18" s="395" t="str">
        <f>IF(入力シート!$I$6="","",MID(入力シート!$I$6,BC2,1))</f>
        <v/>
      </c>
      <c r="BD18" s="395"/>
      <c r="BE18" s="395" t="str">
        <f>IF(入力シート!$I$6="","",MID(入力シート!$I$6,BE2,1))</f>
        <v/>
      </c>
      <c r="BF18" s="395"/>
      <c r="BG18" s="395" t="str">
        <f>IF(入力シート!$I$6="","",MID(入力シート!$I$6,BG2,1))</f>
        <v/>
      </c>
      <c r="BH18" s="395"/>
      <c r="BI18" s="395" t="str">
        <f>IF(入力シート!$I$6="","",MID(入力シート!$I$6,BI2,1))</f>
        <v/>
      </c>
      <c r="BJ18" s="395"/>
      <c r="BK18" s="395" t="str">
        <f>IF(入力シート!$I$6="","",MID(入力シート!$I$6,BK2,1))</f>
        <v/>
      </c>
      <c r="BL18" s="395"/>
      <c r="BM18" s="395" t="str">
        <f>IF(入力シート!$I$6="","",MID(入力シート!$I$6,BM2,1))</f>
        <v/>
      </c>
      <c r="BN18" s="416"/>
    </row>
    <row r="19" spans="2:139" ht="12" customHeight="1" thickBot="1">
      <c r="B19" s="440"/>
      <c r="C19" s="441"/>
      <c r="D19" s="441"/>
      <c r="E19" s="441"/>
      <c r="F19" s="441"/>
      <c r="G19" s="441"/>
      <c r="H19" s="441"/>
      <c r="I19" s="441"/>
      <c r="J19" s="441"/>
      <c r="K19" s="448"/>
      <c r="L19" s="483"/>
      <c r="M19" s="485"/>
      <c r="N19" s="415"/>
      <c r="O19" s="414"/>
      <c r="P19" s="415"/>
      <c r="Q19" s="414"/>
      <c r="R19" s="415"/>
      <c r="S19" s="414"/>
      <c r="T19" s="415"/>
      <c r="U19" s="414"/>
      <c r="V19" s="415"/>
      <c r="W19" s="414"/>
      <c r="X19" s="415"/>
      <c r="Y19" s="414"/>
      <c r="Z19" s="415"/>
      <c r="AA19" s="414"/>
      <c r="AB19" s="415"/>
      <c r="AC19" s="414"/>
      <c r="AD19" s="415"/>
      <c r="AE19" s="414"/>
      <c r="AF19" s="415"/>
      <c r="AG19" s="414"/>
      <c r="AH19" s="415"/>
      <c r="AI19" s="414"/>
      <c r="AJ19" s="415"/>
      <c r="AK19" s="414"/>
      <c r="AL19" s="415"/>
      <c r="AM19" s="414"/>
      <c r="AN19" s="415"/>
      <c r="AO19" s="414"/>
      <c r="AP19" s="415"/>
      <c r="AQ19" s="414"/>
      <c r="AR19" s="415"/>
      <c r="AS19" s="414"/>
      <c r="AT19" s="415"/>
      <c r="AU19" s="414"/>
      <c r="AV19" s="415"/>
      <c r="AW19" s="414"/>
      <c r="AX19" s="415"/>
      <c r="AY19" s="396"/>
      <c r="AZ19" s="396"/>
      <c r="BA19" s="396"/>
      <c r="BB19" s="396"/>
      <c r="BC19" s="396"/>
      <c r="BD19" s="396"/>
      <c r="BE19" s="396"/>
      <c r="BF19" s="396"/>
      <c r="BG19" s="396"/>
      <c r="BH19" s="396"/>
      <c r="BI19" s="396"/>
      <c r="BJ19" s="396"/>
      <c r="BK19" s="396"/>
      <c r="BL19" s="396"/>
      <c r="BM19" s="396"/>
      <c r="BN19" s="417"/>
    </row>
    <row r="20" spans="2:139" ht="12" customHeight="1" thickBot="1">
      <c r="B20" s="435" t="s">
        <v>41</v>
      </c>
      <c r="C20" s="436"/>
      <c r="D20" s="436"/>
      <c r="E20" s="436"/>
      <c r="F20" s="436"/>
      <c r="G20" s="436"/>
      <c r="H20" s="436"/>
      <c r="I20" s="436"/>
      <c r="J20" s="436"/>
      <c r="K20" s="436"/>
      <c r="L20" s="486" t="s">
        <v>42</v>
      </c>
      <c r="M20" s="487"/>
      <c r="N20" s="487"/>
      <c r="O20" s="487"/>
      <c r="P20" s="488"/>
      <c r="Q20" s="459" t="str">
        <f>IF(入力シート!$I$10="","",MID(入力シート!$I$10,M1,1))</f>
        <v/>
      </c>
      <c r="R20" s="454" t="str">
        <f>IF(入力シート!$I$10="","",MID(入力シート!$I$10,N1,1))</f>
        <v/>
      </c>
      <c r="S20" s="454" t="str">
        <f>IF(入力シート!$I$10="","",MID(入力シート!$I$10,O1,1))</f>
        <v/>
      </c>
      <c r="T20" s="454" t="str">
        <f>IF(入力シート!$I$10="","",MID(入力シート!$I$10,P1,1))</f>
        <v/>
      </c>
      <c r="U20" s="454" t="str">
        <f>IF(入力シート!$I$10="","",MID(入力シート!$I$10,Q1,1))</f>
        <v/>
      </c>
      <c r="V20" s="454" t="str">
        <f>IF(入力シート!$I$10="","",MID(入力シート!$I$10,R1,1))</f>
        <v/>
      </c>
      <c r="W20" s="454" t="str">
        <f>IF(入力シート!$I$10="","",MID(入力シート!$I$10,S1,1))</f>
        <v/>
      </c>
      <c r="X20" s="454" t="str">
        <f>IF(入力シート!$I$10="","",MID(入力シート!$I$10,T1,1))</f>
        <v/>
      </c>
      <c r="Y20" s="454" t="str">
        <f>IF(入力シート!$I$10="","",MID(入力シート!$I$10,U1,1))</f>
        <v/>
      </c>
      <c r="Z20" s="454" t="str">
        <f>IF(入力シート!$I$10="","",MID(入力シート!$I$10,V1,1))</f>
        <v/>
      </c>
      <c r="AA20" s="454" t="str">
        <f>IF(入力シート!$I$10="","",MID(入力シート!$I$10,W1,1))</f>
        <v/>
      </c>
      <c r="AB20" s="454" t="str">
        <f>IF(入力シート!$I$10="","",MID(入力シート!$I$10,X1,1))</f>
        <v/>
      </c>
      <c r="AC20" s="454" t="str">
        <f>IF(入力シート!$I$10="","",MID(入力シート!$I$10,Y1,1))</f>
        <v/>
      </c>
      <c r="AD20" s="454" t="str">
        <f>IF(入力シート!$I$10="","",MID(入力シート!$I$10,Z1,1))</f>
        <v/>
      </c>
      <c r="AE20" s="454" t="str">
        <f>IF(入力シート!$I$10="","",MID(入力シート!$I$10,AA1,1))</f>
        <v/>
      </c>
      <c r="AF20" s="454" t="str">
        <f>IF(入力シート!$I$10="","",MID(入力シート!$I$10,AB1,1))</f>
        <v/>
      </c>
      <c r="AG20" s="454" t="str">
        <f>IF(入力シート!$I$10="","",MID(入力シート!$I$10,AC1,1))</f>
        <v/>
      </c>
      <c r="AH20" s="454" t="str">
        <f>IF(入力シート!$I$10="","",MID(入力シート!$I$10,AD1,1))</f>
        <v/>
      </c>
      <c r="AI20" s="454" t="str">
        <f>IF(入力シート!$I$10="","",MID(入力シート!$I$10,AE1,1))</f>
        <v/>
      </c>
      <c r="AJ20" s="524" t="str">
        <f>IF(入力シート!$I$10="","",MID(入力シート!$I$10,AF1,1))</f>
        <v/>
      </c>
      <c r="AQ20" s="34"/>
      <c r="AR20" s="34"/>
      <c r="AS20" s="34"/>
      <c r="AT20" s="34"/>
      <c r="AU20" s="34"/>
      <c r="AV20" s="34"/>
      <c r="AW20" s="34"/>
      <c r="AX20" s="34"/>
      <c r="AY20" s="34"/>
      <c r="AZ20" s="34"/>
      <c r="BA20" s="34"/>
      <c r="BB20" s="34"/>
      <c r="BC20" s="34"/>
    </row>
    <row r="21" spans="2:139" ht="12" customHeight="1" thickBot="1">
      <c r="B21" s="435"/>
      <c r="C21" s="436"/>
      <c r="D21" s="436"/>
      <c r="E21" s="436"/>
      <c r="F21" s="436"/>
      <c r="G21" s="436"/>
      <c r="H21" s="436"/>
      <c r="I21" s="436"/>
      <c r="J21" s="436"/>
      <c r="K21" s="436"/>
      <c r="L21" s="489"/>
      <c r="M21" s="490"/>
      <c r="N21" s="490"/>
      <c r="O21" s="490"/>
      <c r="P21" s="491"/>
      <c r="Q21" s="459"/>
      <c r="R21" s="454"/>
      <c r="S21" s="454"/>
      <c r="T21" s="454"/>
      <c r="U21" s="454"/>
      <c r="V21" s="454"/>
      <c r="W21" s="454"/>
      <c r="X21" s="454"/>
      <c r="Y21" s="454"/>
      <c r="Z21" s="454"/>
      <c r="AA21" s="454"/>
      <c r="AB21" s="454"/>
      <c r="AC21" s="454"/>
      <c r="AD21" s="454"/>
      <c r="AE21" s="454"/>
      <c r="AF21" s="454"/>
      <c r="AG21" s="454"/>
      <c r="AH21" s="454"/>
      <c r="AI21" s="454"/>
      <c r="AJ21" s="524"/>
      <c r="AQ21" s="34"/>
      <c r="AR21" s="34"/>
      <c r="AS21" s="34"/>
      <c r="AT21" s="34"/>
      <c r="AU21" s="34"/>
      <c r="AV21" s="34"/>
      <c r="AW21" s="34"/>
      <c r="AX21" s="34"/>
      <c r="AY21" s="34"/>
      <c r="AZ21" s="34"/>
      <c r="BA21" s="34"/>
      <c r="BB21" s="34"/>
      <c r="BC21" s="34"/>
      <c r="BD21" s="34"/>
      <c r="BE21" s="420" t="s">
        <v>40</v>
      </c>
      <c r="BF21" s="420"/>
      <c r="BG21" s="420"/>
      <c r="BH21" s="420"/>
      <c r="BI21" s="420"/>
      <c r="BJ21" s="420"/>
      <c r="BK21" s="420"/>
      <c r="BL21" s="420"/>
    </row>
    <row r="22" spans="2:139" ht="12" customHeight="1" thickBot="1">
      <c r="B22" s="435"/>
      <c r="C22" s="436"/>
      <c r="D22" s="436"/>
      <c r="E22" s="436"/>
      <c r="F22" s="436"/>
      <c r="G22" s="436"/>
      <c r="H22" s="436"/>
      <c r="I22" s="436"/>
      <c r="J22" s="436"/>
      <c r="K22" s="436"/>
      <c r="L22" s="486" t="s">
        <v>46</v>
      </c>
      <c r="M22" s="487"/>
      <c r="N22" s="487"/>
      <c r="O22" s="487"/>
      <c r="P22" s="488"/>
      <c r="Q22" s="460" t="str">
        <f>IF(入力シート!$I$9="","",MID(入力シート!$I$9,M2,1))</f>
        <v/>
      </c>
      <c r="R22" s="461"/>
      <c r="S22" s="462" t="str">
        <f>IF(入力シート!$I$9="","",MID(入力シート!$I$9,O2,1))</f>
        <v/>
      </c>
      <c r="T22" s="461"/>
      <c r="U22" s="462" t="str">
        <f>IF(入力シート!$I$9="","",MID(入力シート!$I$9,Q2,1))</f>
        <v/>
      </c>
      <c r="V22" s="461"/>
      <c r="W22" s="462" t="str">
        <f>IF(入力シート!$I$9="","",MID(入力シート!$I$9,S2,1))</f>
        <v/>
      </c>
      <c r="X22" s="461"/>
      <c r="Y22" s="421" t="str">
        <f>IF(入力シート!$I$9="","",MID(入力シート!$I$9,U2,1))</f>
        <v/>
      </c>
      <c r="Z22" s="421"/>
      <c r="AA22" s="421" t="str">
        <f>IF(入力シート!$I$9="","",MID(入力シート!$I$9,W2,1))</f>
        <v/>
      </c>
      <c r="AB22" s="421"/>
      <c r="AC22" s="421" t="str">
        <f>IF(入力シート!$I$9="","",MID(入力シート!$I$9,Y2,1))</f>
        <v/>
      </c>
      <c r="AD22" s="421"/>
      <c r="AE22" s="421" t="str">
        <f>IF(入力シート!$I$9="","",MID(入力シート!$I$9,AA2,1))</f>
        <v/>
      </c>
      <c r="AF22" s="421"/>
      <c r="AG22" s="421" t="str">
        <f>IF(入力シート!$I$9="","",MID(入力シート!$I$9,AC2,1))</f>
        <v/>
      </c>
      <c r="AH22" s="421"/>
      <c r="AI22" s="421" t="str">
        <f>IF(入力シート!$I$9="","",MID(入力シート!$I$9,AE2,1))</f>
        <v/>
      </c>
      <c r="AJ22" s="432"/>
      <c r="AO22" s="34"/>
      <c r="AP22" s="34"/>
      <c r="AQ22" s="34"/>
      <c r="AR22" s="34"/>
      <c r="AS22" s="34"/>
      <c r="AT22" s="34"/>
      <c r="AU22" s="34"/>
      <c r="AV22" s="34"/>
      <c r="AW22" s="34"/>
      <c r="AX22" s="34"/>
      <c r="AY22" s="34"/>
      <c r="AZ22" s="34"/>
      <c r="BA22" s="34"/>
      <c r="BB22" s="34"/>
      <c r="BC22" s="34"/>
      <c r="BE22" s="43"/>
      <c r="BF22" s="397" t="s">
        <v>43</v>
      </c>
      <c r="BG22" s="397"/>
      <c r="BH22" s="397"/>
      <c r="BI22" s="397" t="s">
        <v>44</v>
      </c>
      <c r="BJ22" s="397"/>
    </row>
    <row r="23" spans="2:139" ht="12" customHeight="1" thickBot="1">
      <c r="B23" s="435"/>
      <c r="C23" s="436"/>
      <c r="D23" s="436"/>
      <c r="E23" s="436"/>
      <c r="F23" s="436"/>
      <c r="G23" s="436"/>
      <c r="H23" s="436"/>
      <c r="I23" s="436"/>
      <c r="J23" s="436"/>
      <c r="K23" s="436"/>
      <c r="L23" s="489"/>
      <c r="M23" s="490"/>
      <c r="N23" s="490"/>
      <c r="O23" s="490"/>
      <c r="P23" s="491"/>
      <c r="Q23" s="460"/>
      <c r="R23" s="461"/>
      <c r="S23" s="462"/>
      <c r="T23" s="461"/>
      <c r="U23" s="462"/>
      <c r="V23" s="461"/>
      <c r="W23" s="462"/>
      <c r="X23" s="461"/>
      <c r="Y23" s="421"/>
      <c r="Z23" s="421"/>
      <c r="AA23" s="421"/>
      <c r="AB23" s="421"/>
      <c r="AC23" s="421"/>
      <c r="AD23" s="421"/>
      <c r="AE23" s="421"/>
      <c r="AF23" s="421"/>
      <c r="AG23" s="421"/>
      <c r="AH23" s="421"/>
      <c r="AI23" s="421"/>
      <c r="AJ23" s="432"/>
      <c r="AO23" s="42"/>
      <c r="AP23" s="42"/>
      <c r="AQ23" s="42"/>
      <c r="AR23" s="42"/>
      <c r="AS23" s="42"/>
      <c r="AT23" s="42"/>
      <c r="AU23" s="42"/>
      <c r="AV23" s="42"/>
      <c r="AW23" s="42"/>
      <c r="AX23" s="42"/>
      <c r="AY23" s="42"/>
      <c r="AZ23" s="42"/>
      <c r="BA23" s="42"/>
      <c r="BB23" s="42"/>
      <c r="BC23" s="42"/>
      <c r="BD23" s="42"/>
      <c r="BE23" s="43"/>
      <c r="BF23" s="398" t="s">
        <v>45</v>
      </c>
      <c r="BG23" s="398"/>
      <c r="BH23" s="398"/>
      <c r="BI23" s="397" t="s">
        <v>308</v>
      </c>
      <c r="BJ23" s="397"/>
    </row>
    <row r="24" spans="2:139" ht="12" customHeight="1">
      <c r="B24" s="435"/>
      <c r="C24" s="436"/>
      <c r="D24" s="436"/>
      <c r="E24" s="436"/>
      <c r="F24" s="436"/>
      <c r="G24" s="436"/>
      <c r="H24" s="436"/>
      <c r="I24" s="436"/>
      <c r="J24" s="436"/>
      <c r="K24" s="436"/>
      <c r="L24" s="492" t="s">
        <v>50</v>
      </c>
      <c r="M24" s="493"/>
      <c r="N24" s="493"/>
      <c r="O24" s="493"/>
      <c r="P24" s="494"/>
      <c r="Q24" s="484" t="str">
        <f>IF(入力シート!$I$8="","",MID(入力シート!$I$8,M2,1))</f>
        <v/>
      </c>
      <c r="R24" s="419"/>
      <c r="S24" s="418" t="str">
        <f>IF(入力シート!$I$8="","",MID(入力シート!$I$8,O2,1))</f>
        <v/>
      </c>
      <c r="T24" s="419"/>
      <c r="U24" s="418" t="str">
        <f>IF(入力シート!$I$8="","",MID(入力シート!$I$8,Q2,1))</f>
        <v/>
      </c>
      <c r="V24" s="419"/>
      <c r="W24" s="418" t="str">
        <f>IF(入力シート!$I$8="","",MID(入力シート!$I$8,S2,1))</f>
        <v/>
      </c>
      <c r="X24" s="419"/>
      <c r="Y24" s="422" t="str">
        <f>IF(入力シート!$I$8="","",MID(入力シート!$I$8,U2,1))</f>
        <v/>
      </c>
      <c r="Z24" s="422"/>
      <c r="AA24" s="422" t="str">
        <f>IF(入力シート!$I$8="","",MID(入力シート!$I$8,W2,1))</f>
        <v/>
      </c>
      <c r="AB24" s="422"/>
      <c r="AC24" s="422" t="str">
        <f>IF(入力シート!$I$8="","",MID(入力シート!$I$8,Y2,1))</f>
        <v/>
      </c>
      <c r="AD24" s="422"/>
      <c r="AE24" s="422" t="str">
        <f>IF(入力シート!$I$8="","",MID(入力シート!$I$8,AA2,1))</f>
        <v/>
      </c>
      <c r="AF24" s="422"/>
      <c r="AG24" s="422" t="str">
        <f>IF(入力シート!$I$8="","",MID(入力シート!$I$8,AC2,1))</f>
        <v/>
      </c>
      <c r="AH24" s="511"/>
      <c r="AI24" s="44" t="s">
        <v>51</v>
      </c>
      <c r="AU24" s="42"/>
      <c r="AV24" s="42"/>
      <c r="AW24" s="42"/>
      <c r="AX24" s="42"/>
      <c r="AY24" s="42"/>
      <c r="AZ24" s="42"/>
      <c r="BA24" s="42"/>
      <c r="BB24" s="42"/>
      <c r="BC24" s="42"/>
      <c r="BD24" s="42"/>
      <c r="BE24" s="39"/>
      <c r="BF24" s="398" t="s">
        <v>47</v>
      </c>
      <c r="BG24" s="398"/>
      <c r="BH24" s="398"/>
      <c r="BI24" s="397" t="s">
        <v>309</v>
      </c>
      <c r="BJ24" s="397"/>
    </row>
    <row r="25" spans="2:139" ht="12" customHeight="1" thickBot="1">
      <c r="B25" s="472"/>
      <c r="C25" s="473"/>
      <c r="D25" s="473"/>
      <c r="E25" s="473"/>
      <c r="F25" s="473"/>
      <c r="G25" s="473"/>
      <c r="H25" s="473"/>
      <c r="I25" s="473"/>
      <c r="J25" s="473"/>
      <c r="K25" s="473"/>
      <c r="L25" s="495"/>
      <c r="M25" s="496"/>
      <c r="N25" s="496"/>
      <c r="O25" s="496"/>
      <c r="P25" s="497"/>
      <c r="Q25" s="485"/>
      <c r="R25" s="415"/>
      <c r="S25" s="414"/>
      <c r="T25" s="415"/>
      <c r="U25" s="414"/>
      <c r="V25" s="415"/>
      <c r="W25" s="414"/>
      <c r="X25" s="415"/>
      <c r="Y25" s="392"/>
      <c r="Z25" s="392"/>
      <c r="AA25" s="392"/>
      <c r="AB25" s="392"/>
      <c r="AC25" s="392"/>
      <c r="AD25" s="392"/>
      <c r="AE25" s="392"/>
      <c r="AF25" s="392"/>
      <c r="AG25" s="392"/>
      <c r="AH25" s="393"/>
      <c r="AQ25" s="45"/>
      <c r="AR25" s="45"/>
      <c r="AS25" s="45"/>
      <c r="AT25" s="45"/>
      <c r="AU25" s="42"/>
      <c r="AV25" s="42"/>
      <c r="AW25" s="42"/>
      <c r="AX25" s="42"/>
      <c r="AY25" s="42"/>
      <c r="AZ25" s="42"/>
      <c r="BA25" s="42"/>
      <c r="BB25" s="42"/>
      <c r="BC25" s="42"/>
      <c r="BD25" s="42"/>
      <c r="BE25" s="39"/>
      <c r="BF25" s="398" t="s">
        <v>48</v>
      </c>
      <c r="BG25" s="398"/>
      <c r="BH25" s="398"/>
      <c r="BI25" s="397" t="s">
        <v>49</v>
      </c>
      <c r="BJ25" s="397"/>
    </row>
    <row r="26" spans="2:139" ht="12" customHeight="1">
      <c r="B26" s="433" t="s">
        <v>56</v>
      </c>
      <c r="C26" s="434"/>
      <c r="D26" s="434"/>
      <c r="E26" s="434"/>
      <c r="F26" s="434"/>
      <c r="G26" s="434"/>
      <c r="H26" s="434"/>
      <c r="I26" s="434"/>
      <c r="J26" s="434"/>
      <c r="K26" s="530"/>
      <c r="L26" s="512" t="s">
        <v>2</v>
      </c>
      <c r="M26" s="513"/>
      <c r="N26" s="513"/>
      <c r="O26" s="513"/>
      <c r="P26" s="514"/>
      <c r="Q26" s="518" t="str">
        <f>IF(入力シート!$I$11="","",MID(入力シート!$I$11,1,1))</f>
        <v/>
      </c>
      <c r="R26" s="413"/>
      <c r="S26" s="412" t="str">
        <f>IF(入力シート!$I$11="","",MID(入力シート!$I$11,2,1))</f>
        <v/>
      </c>
      <c r="T26" s="413"/>
      <c r="U26" s="412" t="str">
        <f>IF(入力シート!$I$11="","",MID(入力シート!$I$11,3,1))</f>
        <v/>
      </c>
      <c r="V26" s="413"/>
      <c r="W26" s="520" t="s">
        <v>112</v>
      </c>
      <c r="X26" s="521"/>
      <c r="Y26" s="390" t="str">
        <f>IF(入力シート!$L$11="","",MID(入力シート!$L$11,1,1))</f>
        <v/>
      </c>
      <c r="Z26" s="390"/>
      <c r="AA26" s="390" t="str">
        <f>IF(入力シート!$L$11="","",MID(入力シート!$L$11,2,1))</f>
        <v/>
      </c>
      <c r="AB26" s="390"/>
      <c r="AC26" s="390" t="str">
        <f>IF(入力シート!$L$11="","",MID(入力シート!$L$11,3,1))</f>
        <v/>
      </c>
      <c r="AD26" s="390"/>
      <c r="AE26" s="390" t="str">
        <f>IF(入力シート!$L$11="","",MID(入力シート!$L$11,4,1))</f>
        <v/>
      </c>
      <c r="AF26" s="391"/>
      <c r="BF26" s="398" t="s">
        <v>52</v>
      </c>
      <c r="BG26" s="398"/>
      <c r="BH26" s="398"/>
      <c r="BI26" s="397" t="s">
        <v>53</v>
      </c>
      <c r="BJ26" s="397"/>
    </row>
    <row r="27" spans="2:139" ht="12" customHeight="1" thickBot="1">
      <c r="B27" s="435"/>
      <c r="C27" s="436"/>
      <c r="D27" s="436"/>
      <c r="E27" s="436"/>
      <c r="F27" s="436"/>
      <c r="G27" s="436"/>
      <c r="H27" s="436"/>
      <c r="I27" s="436"/>
      <c r="J27" s="436"/>
      <c r="K27" s="531"/>
      <c r="L27" s="515"/>
      <c r="M27" s="516"/>
      <c r="N27" s="516"/>
      <c r="O27" s="516"/>
      <c r="P27" s="517"/>
      <c r="Q27" s="519"/>
      <c r="R27" s="505"/>
      <c r="S27" s="506"/>
      <c r="T27" s="505"/>
      <c r="U27" s="506"/>
      <c r="V27" s="505"/>
      <c r="W27" s="522"/>
      <c r="X27" s="523"/>
      <c r="Y27" s="525"/>
      <c r="Z27" s="525"/>
      <c r="AA27" s="525"/>
      <c r="AB27" s="525"/>
      <c r="AC27" s="525"/>
      <c r="AD27" s="525"/>
      <c r="AE27" s="525"/>
      <c r="AF27" s="526"/>
      <c r="AG27" s="45"/>
      <c r="AH27" s="45"/>
      <c r="AI27" s="45"/>
      <c r="AJ27" s="45"/>
      <c r="AK27" s="45"/>
      <c r="AL27" s="45"/>
      <c r="AM27" s="45"/>
      <c r="AN27" s="45"/>
      <c r="AO27" s="45"/>
      <c r="AP27" s="45"/>
      <c r="AQ27" s="45"/>
      <c r="AY27" s="45"/>
      <c r="AZ27" s="45"/>
      <c r="BA27" s="45"/>
      <c r="BB27" s="45"/>
      <c r="BC27" s="34"/>
      <c r="BD27" s="34"/>
      <c r="BF27" s="398" t="s">
        <v>54</v>
      </c>
      <c r="BG27" s="398"/>
      <c r="BH27" s="398"/>
      <c r="BI27" s="397" t="s">
        <v>55</v>
      </c>
      <c r="BJ27" s="397"/>
    </row>
    <row r="28" spans="2:139" ht="12" customHeight="1">
      <c r="B28" s="435"/>
      <c r="C28" s="436"/>
      <c r="D28" s="436"/>
      <c r="E28" s="436"/>
      <c r="F28" s="436"/>
      <c r="G28" s="436"/>
      <c r="H28" s="436"/>
      <c r="I28" s="436"/>
      <c r="J28" s="436"/>
      <c r="K28" s="531"/>
      <c r="L28" s="512" t="s">
        <v>4</v>
      </c>
      <c r="M28" s="513"/>
      <c r="N28" s="513"/>
      <c r="O28" s="513"/>
      <c r="P28" s="514"/>
      <c r="Q28" s="463" t="str">
        <f>IF(入力シート!$I$14="","",MID(入力シート!$I$14,M2,1))</f>
        <v/>
      </c>
      <c r="R28" s="413"/>
      <c r="S28" s="412" t="str">
        <f>IF(入力シート!$I$14="","",MID(入力シート!$I$14,O2,1))</f>
        <v/>
      </c>
      <c r="T28" s="413"/>
      <c r="U28" s="412" t="str">
        <f>IF(入力シート!$I$14="","",MID(入力シート!$I$14,Q2,1))</f>
        <v/>
      </c>
      <c r="V28" s="413"/>
      <c r="W28" s="412" t="str">
        <f>IF(入力シート!$I$14="","",MID(入力シート!$I$14,S2,1))</f>
        <v/>
      </c>
      <c r="X28" s="413"/>
      <c r="Y28" s="390" t="str">
        <f>IF(入力シート!$I$14="","",MID(入力シート!$I$14,U2,1))</f>
        <v/>
      </c>
      <c r="Z28" s="390"/>
      <c r="AA28" s="390" t="str">
        <f>IF(入力シート!$I$14="","",MID(入力シート!$I$14,W2,1))</f>
        <v/>
      </c>
      <c r="AB28" s="390"/>
      <c r="AC28" s="390" t="str">
        <f>IF(入力シート!$I$14="","",MID(入力シート!$I$14,Y2,1))</f>
        <v/>
      </c>
      <c r="AD28" s="390"/>
      <c r="AE28" s="390" t="str">
        <f>IF(入力シート!$I$14="","",MID(入力シート!$I$14,AA2,1))</f>
        <v/>
      </c>
      <c r="AF28" s="390"/>
      <c r="AG28" s="390" t="str">
        <f>IF(入力シート!$I$14="","",MID(入力シート!$I$14,AC2,1))</f>
        <v/>
      </c>
      <c r="AH28" s="390"/>
      <c r="AI28" s="390" t="str">
        <f>IF(入力シート!$I$14="","",MID(入力シート!$I$14,AE2,1))</f>
        <v/>
      </c>
      <c r="AJ28" s="390"/>
      <c r="AK28" s="390" t="str">
        <f>IF(入力シート!$I$14="","",MID(入力シート!$I$14,AG2,1))</f>
        <v/>
      </c>
      <c r="AL28" s="390"/>
      <c r="AM28" s="390" t="str">
        <f>IF(入力シート!$I$14="","",MID(入力シート!$I$14,AI2,1))</f>
        <v/>
      </c>
      <c r="AN28" s="391"/>
      <c r="BF28" s="398" t="s">
        <v>57</v>
      </c>
      <c r="BG28" s="398"/>
      <c r="BH28" s="398"/>
      <c r="BI28" s="397" t="s">
        <v>58</v>
      </c>
      <c r="BJ28" s="397"/>
    </row>
    <row r="29" spans="2:139" ht="12" customHeight="1" thickBot="1">
      <c r="B29" s="435"/>
      <c r="C29" s="436"/>
      <c r="D29" s="436"/>
      <c r="E29" s="436"/>
      <c r="F29" s="436"/>
      <c r="G29" s="436"/>
      <c r="H29" s="436"/>
      <c r="I29" s="436"/>
      <c r="J29" s="436"/>
      <c r="K29" s="531"/>
      <c r="L29" s="515"/>
      <c r="M29" s="516"/>
      <c r="N29" s="516"/>
      <c r="O29" s="516"/>
      <c r="P29" s="517"/>
      <c r="Q29" s="464"/>
      <c r="R29" s="415"/>
      <c r="S29" s="414"/>
      <c r="T29" s="415"/>
      <c r="U29" s="414"/>
      <c r="V29" s="415"/>
      <c r="W29" s="414"/>
      <c r="X29" s="415"/>
      <c r="Y29" s="392"/>
      <c r="Z29" s="392"/>
      <c r="AA29" s="392"/>
      <c r="AB29" s="392"/>
      <c r="AC29" s="392"/>
      <c r="AD29" s="392"/>
      <c r="AE29" s="392"/>
      <c r="AF29" s="392"/>
      <c r="AG29" s="392"/>
      <c r="AH29" s="392"/>
      <c r="AI29" s="392"/>
      <c r="AJ29" s="392"/>
      <c r="AK29" s="392"/>
      <c r="AL29" s="392"/>
      <c r="AM29" s="392"/>
      <c r="AN29" s="393"/>
    </row>
    <row r="30" spans="2:139" ht="12" customHeight="1">
      <c r="B30" s="435"/>
      <c r="C30" s="436"/>
      <c r="D30" s="436"/>
      <c r="E30" s="436"/>
      <c r="F30" s="436"/>
      <c r="G30" s="436"/>
      <c r="H30" s="436"/>
      <c r="I30" s="436"/>
      <c r="J30" s="436"/>
      <c r="K30" s="531"/>
      <c r="L30" s="498" t="s">
        <v>5</v>
      </c>
      <c r="M30" s="499"/>
      <c r="N30" s="499"/>
      <c r="O30" s="499"/>
      <c r="P30" s="500"/>
      <c r="Q30" s="463" t="str">
        <f>IF(入力シート!$V$14="","",MID(入力シート!$V$14,M2,1))</f>
        <v/>
      </c>
      <c r="R30" s="413"/>
      <c r="S30" s="412" t="str">
        <f>IF(入力シート!$V$14="","",MID(入力シート!$V$14,O2,1))</f>
        <v/>
      </c>
      <c r="T30" s="413"/>
      <c r="U30" s="412" t="str">
        <f>IF(入力シート!$V$14="","",MID(入力シート!$V$14,Q2,1))</f>
        <v/>
      </c>
      <c r="V30" s="413"/>
      <c r="W30" s="412" t="str">
        <f>IF(入力シート!$V$14="","",MID(入力シート!$V$14,S2,1))</f>
        <v/>
      </c>
      <c r="X30" s="413"/>
      <c r="Y30" s="390" t="str">
        <f>IF(入力シート!$V$14="","",MID(入力シート!$V$14,U2,1))</f>
        <v/>
      </c>
      <c r="Z30" s="390"/>
      <c r="AA30" s="390" t="str">
        <f>IF(入力シート!$V$14="","",MID(入力シート!$V$14,W2,1))</f>
        <v/>
      </c>
      <c r="AB30" s="390"/>
      <c r="AC30" s="390" t="str">
        <f>IF(入力シート!$V$14="","",MID(入力シート!$V$14,Y2,1))</f>
        <v/>
      </c>
      <c r="AD30" s="390"/>
      <c r="AE30" s="390" t="str">
        <f>IF(入力シート!$V$14="","",MID(入力シート!$V$14,AA2,1))</f>
        <v/>
      </c>
      <c r="AF30" s="390"/>
      <c r="AG30" s="390" t="str">
        <f>IF(入力シート!$V$14="","",MID(入力シート!$V$14,AC2,1))</f>
        <v/>
      </c>
      <c r="AH30" s="390"/>
      <c r="AI30" s="390" t="str">
        <f>IF(入力シート!$V$14="","",MID(入力シート!$V$14,AE2,1))</f>
        <v/>
      </c>
      <c r="AJ30" s="390"/>
      <c r="AK30" s="390" t="str">
        <f>IF(入力シート!$V$14="","",MID(入力シート!$V$14,AG2,1))</f>
        <v/>
      </c>
      <c r="AL30" s="390"/>
      <c r="AM30" s="390" t="str">
        <f>IF(入力シート!$V$14="","",MID(入力シート!$V$14,AI2,1))</f>
        <v/>
      </c>
      <c r="AN30" s="391"/>
    </row>
    <row r="31" spans="2:139" ht="12" customHeight="1" thickBot="1">
      <c r="B31" s="435"/>
      <c r="C31" s="436"/>
      <c r="D31" s="436"/>
      <c r="E31" s="436"/>
      <c r="F31" s="436"/>
      <c r="G31" s="436"/>
      <c r="H31" s="436"/>
      <c r="I31" s="436"/>
      <c r="J31" s="436"/>
      <c r="K31" s="531"/>
      <c r="L31" s="501"/>
      <c r="M31" s="502"/>
      <c r="N31" s="502"/>
      <c r="O31" s="502"/>
      <c r="P31" s="503"/>
      <c r="Q31" s="504"/>
      <c r="R31" s="505"/>
      <c r="S31" s="506"/>
      <c r="T31" s="505"/>
      <c r="U31" s="506"/>
      <c r="V31" s="505"/>
      <c r="W31" s="506"/>
      <c r="X31" s="505"/>
      <c r="Y31" s="525"/>
      <c r="Z31" s="525"/>
      <c r="AA31" s="525"/>
      <c r="AB31" s="525"/>
      <c r="AC31" s="525"/>
      <c r="AD31" s="525"/>
      <c r="AE31" s="525"/>
      <c r="AF31" s="525"/>
      <c r="AG31" s="525"/>
      <c r="AH31" s="525"/>
      <c r="AI31" s="525"/>
      <c r="AJ31" s="525"/>
      <c r="AK31" s="525"/>
      <c r="AL31" s="525"/>
      <c r="AM31" s="525"/>
      <c r="AN31" s="526"/>
    </row>
    <row r="32" spans="2:139" ht="12" customHeight="1">
      <c r="B32" s="435"/>
      <c r="C32" s="436"/>
      <c r="D32" s="436"/>
      <c r="E32" s="436"/>
      <c r="F32" s="436"/>
      <c r="G32" s="436"/>
      <c r="H32" s="436"/>
      <c r="I32" s="436"/>
      <c r="J32" s="436"/>
      <c r="K32" s="531"/>
      <c r="L32" s="498" t="s">
        <v>3</v>
      </c>
      <c r="M32" s="499"/>
      <c r="N32" s="499"/>
      <c r="O32" s="499"/>
      <c r="P32" s="499"/>
      <c r="Q32" s="463" t="str">
        <f>IF(入力シート!$N$13="","",MID(入力シート!$CR$12,M2,1))</f>
        <v/>
      </c>
      <c r="R32" s="413"/>
      <c r="S32" s="412" t="str">
        <f>IF(入力シート!$N$13="","",MID(入力シート!$CR$12,O2,1))</f>
        <v/>
      </c>
      <c r="T32" s="413"/>
      <c r="U32" s="412" t="str">
        <f>IF(入力シート!$N$13="","",MID(入力シート!$CR$12,Q2,1))</f>
        <v/>
      </c>
      <c r="V32" s="413"/>
      <c r="W32" s="412" t="str">
        <f>IF(入力シート!$N$13="","",MID(入力シート!$CR$12,S2,1))</f>
        <v/>
      </c>
      <c r="X32" s="413"/>
      <c r="Y32" s="412" t="str">
        <f>IF(入力シート!$N$13="","",MID(入力シート!$CR$12,U2,1))</f>
        <v/>
      </c>
      <c r="Z32" s="413"/>
      <c r="AA32" s="412" t="str">
        <f>IF(入力シート!$N$13="","",MID(入力シート!$CR$12,W2,1))</f>
        <v/>
      </c>
      <c r="AB32" s="413"/>
      <c r="AC32" s="412" t="str">
        <f>IF(入力シート!$N$13="","",MID(入力シート!$CR$12,Y2,1))</f>
        <v/>
      </c>
      <c r="AD32" s="413"/>
      <c r="AE32" s="412" t="str">
        <f>IF(入力シート!$N$13="","",MID(入力シート!$CR$12,AA2,1))</f>
        <v/>
      </c>
      <c r="AF32" s="413"/>
      <c r="AG32" s="412" t="str">
        <f>IF(入力シート!$N$13="","",MID(入力シート!$CR$12,AC2,1))</f>
        <v/>
      </c>
      <c r="AH32" s="413"/>
      <c r="AI32" s="412" t="str">
        <f>IF(入力シート!$N$13="","",MID(入力シート!$CR$12,AE2,1))</f>
        <v/>
      </c>
      <c r="AJ32" s="413"/>
      <c r="AK32" s="412" t="str">
        <f>IF(入力シート!$N$13="","",MID(入力シート!$CR$12,AG2,1))</f>
        <v/>
      </c>
      <c r="AL32" s="413"/>
      <c r="AM32" s="412" t="str">
        <f>IF(入力シート!$N$13="","",MID(入力シート!$CR$12,AI2,1))</f>
        <v/>
      </c>
      <c r="AN32" s="413"/>
      <c r="AO32" s="412" t="str">
        <f>IF(入力シート!$N$13="","",MID(入力シート!$CR$12,AK2,1))</f>
        <v/>
      </c>
      <c r="AP32" s="413"/>
      <c r="AQ32" s="412" t="str">
        <f>IF(入力シート!$N$13="","",MID(入力シート!$CR$12,AM2,1))</f>
        <v/>
      </c>
      <c r="AR32" s="413"/>
      <c r="AS32" s="412" t="str">
        <f>IF(入力シート!$N$13="","",MID(入力シート!$CR$12,AO2,1))</f>
        <v/>
      </c>
      <c r="AT32" s="413"/>
      <c r="AU32" s="412" t="str">
        <f>IF(入力シート!$N$13="","",MID(入力シート!$CR$12,AQ2,1))</f>
        <v/>
      </c>
      <c r="AV32" s="413"/>
      <c r="AW32" s="412" t="str">
        <f>IF(入力シート!$N$13="","",MID(入力シート!$CR$12,AS2,1))</f>
        <v/>
      </c>
      <c r="AX32" s="413"/>
      <c r="AY32" s="412" t="str">
        <f>IF(入力シート!$N$13="","",MID(入力シート!$CR$12,AU2,1))</f>
        <v/>
      </c>
      <c r="AZ32" s="413"/>
      <c r="BA32" s="412" t="str">
        <f>IF(入力シート!$N$13="","",MID(入力シート!$CR$12,AW2,1))</f>
        <v/>
      </c>
      <c r="BB32" s="413"/>
      <c r="BC32" s="412" t="str">
        <f>IF(入力シート!$N$13="","",MID(入力シート!$CR$12,AY2,1))</f>
        <v/>
      </c>
      <c r="BD32" s="413"/>
      <c r="BE32" s="412" t="str">
        <f>IF(入力シート!$N$13="","",MID(入力シート!$CR$12,BA2,1))</f>
        <v/>
      </c>
      <c r="BF32" s="413"/>
      <c r="BG32" s="412" t="str">
        <f>IF(入力シート!$N$13="","",MID(入力シート!$CR$12,BC2,1))</f>
        <v/>
      </c>
      <c r="BH32" s="413"/>
      <c r="BI32" s="412" t="str">
        <f>IF(入力シート!$N$13="","",MID(入力シート!$CR$12,BE2,1))</f>
        <v/>
      </c>
      <c r="BJ32" s="413"/>
      <c r="BK32" s="412" t="str">
        <f>IF(入力シート!$N$13="","",MID(入力シート!$CR$12,BG2,1))</f>
        <v/>
      </c>
      <c r="BL32" s="413"/>
      <c r="BM32" s="412" t="str">
        <f>IF(入力シート!$N$13="","",MID(入力シート!$CR$12,BI2,1))</f>
        <v/>
      </c>
      <c r="BN32" s="430"/>
      <c r="DT32" s="399"/>
      <c r="DU32" s="399"/>
      <c r="DV32" s="399"/>
      <c r="DW32" s="399"/>
      <c r="DX32" s="399"/>
      <c r="DY32" s="399"/>
      <c r="DZ32" s="399"/>
      <c r="EA32" s="399"/>
      <c r="EB32" s="399"/>
      <c r="EC32" s="399"/>
      <c r="ED32" s="399"/>
      <c r="EE32" s="399"/>
      <c r="EF32" s="399"/>
      <c r="EG32" s="399"/>
      <c r="EH32" s="399"/>
      <c r="EI32" s="399"/>
    </row>
    <row r="33" spans="2:139" ht="12" customHeight="1" thickBot="1">
      <c r="B33" s="435"/>
      <c r="C33" s="436"/>
      <c r="D33" s="436"/>
      <c r="E33" s="436"/>
      <c r="F33" s="436"/>
      <c r="G33" s="436"/>
      <c r="H33" s="436"/>
      <c r="I33" s="436"/>
      <c r="J33" s="436"/>
      <c r="K33" s="531"/>
      <c r="L33" s="507"/>
      <c r="M33" s="508"/>
      <c r="N33" s="508"/>
      <c r="O33" s="508"/>
      <c r="P33" s="508"/>
      <c r="Q33" s="464"/>
      <c r="R33" s="415"/>
      <c r="S33" s="414"/>
      <c r="T33" s="415"/>
      <c r="U33" s="414"/>
      <c r="V33" s="415"/>
      <c r="W33" s="414"/>
      <c r="X33" s="415"/>
      <c r="Y33" s="414"/>
      <c r="Z33" s="415"/>
      <c r="AA33" s="414"/>
      <c r="AB33" s="415"/>
      <c r="AC33" s="414"/>
      <c r="AD33" s="415"/>
      <c r="AE33" s="414"/>
      <c r="AF33" s="415"/>
      <c r="AG33" s="414"/>
      <c r="AH33" s="415"/>
      <c r="AI33" s="414"/>
      <c r="AJ33" s="415"/>
      <c r="AK33" s="414"/>
      <c r="AL33" s="415"/>
      <c r="AM33" s="414"/>
      <c r="AN33" s="415"/>
      <c r="AO33" s="414"/>
      <c r="AP33" s="415"/>
      <c r="AQ33" s="414"/>
      <c r="AR33" s="415"/>
      <c r="AS33" s="414"/>
      <c r="AT33" s="415"/>
      <c r="AU33" s="414"/>
      <c r="AV33" s="415"/>
      <c r="AW33" s="414"/>
      <c r="AX33" s="415"/>
      <c r="AY33" s="414"/>
      <c r="AZ33" s="415"/>
      <c r="BA33" s="414"/>
      <c r="BB33" s="415"/>
      <c r="BC33" s="414"/>
      <c r="BD33" s="415"/>
      <c r="BE33" s="414"/>
      <c r="BF33" s="415"/>
      <c r="BG33" s="414"/>
      <c r="BH33" s="415"/>
      <c r="BI33" s="414"/>
      <c r="BJ33" s="415"/>
      <c r="BK33" s="414"/>
      <c r="BL33" s="415"/>
      <c r="BM33" s="414"/>
      <c r="BN33" s="431"/>
      <c r="DT33" s="399"/>
      <c r="DU33" s="399"/>
      <c r="DV33" s="399"/>
      <c r="DW33" s="399"/>
      <c r="DX33" s="399"/>
      <c r="DY33" s="399"/>
      <c r="DZ33" s="399"/>
      <c r="EA33" s="399"/>
      <c r="EB33" s="399"/>
      <c r="EC33" s="399"/>
      <c r="ED33" s="399"/>
      <c r="EE33" s="399"/>
      <c r="EF33" s="399"/>
      <c r="EG33" s="399"/>
      <c r="EH33" s="399"/>
      <c r="EI33" s="399"/>
    </row>
    <row r="34" spans="2:139" ht="12" customHeight="1">
      <c r="B34" s="435"/>
      <c r="C34" s="436"/>
      <c r="D34" s="436"/>
      <c r="E34" s="436"/>
      <c r="F34" s="436"/>
      <c r="G34" s="436"/>
      <c r="H34" s="436"/>
      <c r="I34" s="436"/>
      <c r="J34" s="436"/>
      <c r="K34" s="531"/>
      <c r="L34" s="507"/>
      <c r="M34" s="508"/>
      <c r="N34" s="508"/>
      <c r="O34" s="508"/>
      <c r="P34" s="508"/>
      <c r="Q34" s="509" t="str">
        <f>IF(入力シート!$N$13="","",MID(入力シート!$CR$12,BK2,1))</f>
        <v/>
      </c>
      <c r="R34" s="390"/>
      <c r="S34" s="390" t="str">
        <f>IF(入力シート!$N$13="","",MID(入力シート!$CR$12,BM2,1))</f>
        <v/>
      </c>
      <c r="T34" s="390"/>
      <c r="U34" s="390" t="str">
        <f>IF(入力シート!$N$13="","",MID(入力シート!$CR$12,BO2,1))</f>
        <v/>
      </c>
      <c r="V34" s="390"/>
      <c r="W34" s="390" t="str">
        <f>IF(入力シート!$N$13="","",MID(入力シート!$CR$12,BQ2,1))</f>
        <v/>
      </c>
      <c r="X34" s="390"/>
      <c r="Y34" s="390" t="str">
        <f>IF(入力シート!$N$13="","",MID(入力シート!$CR$12,BS2,1))</f>
        <v/>
      </c>
      <c r="Z34" s="390"/>
      <c r="AA34" s="390" t="str">
        <f>IF(入力シート!$N$13="","",MID(入力シート!$CR$12,BU2,1))</f>
        <v/>
      </c>
      <c r="AB34" s="390"/>
      <c r="AC34" s="390" t="str">
        <f>IF(入力シート!$N$13="","",MID(入力シート!$CR$12,BW2,1))</f>
        <v/>
      </c>
      <c r="AD34" s="390"/>
      <c r="AE34" s="390" t="str">
        <f>IF(入力シート!$N$13="","",MID(入力シート!$CR$12,BY2,1))</f>
        <v/>
      </c>
      <c r="AF34" s="390"/>
      <c r="AG34" s="390" t="str">
        <f>IF(入力シート!$N$13="","",MID(入力シート!$CR$12,CA2,1))</f>
        <v/>
      </c>
      <c r="AH34" s="390"/>
      <c r="AI34" s="390" t="str">
        <f>IF(入力シート!$N$13="","",MID(入力シート!$CR$12,CC2,1))</f>
        <v/>
      </c>
      <c r="AJ34" s="390"/>
      <c r="AK34" s="390" t="str">
        <f>IF(入力シート!$N$13="","",MID(入力シート!$CR$12,CE2,1))</f>
        <v/>
      </c>
      <c r="AL34" s="390"/>
      <c r="AM34" s="390" t="str">
        <f>IF(入力シート!$N$13="","",MID(入力シート!$CR$12,CG2,1))</f>
        <v/>
      </c>
      <c r="AN34" s="390"/>
      <c r="AO34" s="390" t="str">
        <f>IF(入力シート!$N$13="","",MID(入力シート!$CR$12,CI2,1))</f>
        <v/>
      </c>
      <c r="AP34" s="390"/>
      <c r="AQ34" s="390" t="str">
        <f>IF(入力シート!$N$13="","",MID(入力シート!$CR$12,CK2,1))</f>
        <v/>
      </c>
      <c r="AR34" s="390"/>
      <c r="AS34" s="390" t="str">
        <f>IF(入力シート!$N$13="","",MID(入力シート!$CR$12,CM2,1))</f>
        <v/>
      </c>
      <c r="AT34" s="390"/>
      <c r="AU34" s="390" t="str">
        <f>IF(入力シート!$N$13="","",MID(入力シート!$CR$12,CO2,1))</f>
        <v/>
      </c>
      <c r="AV34" s="390"/>
      <c r="AW34" s="390" t="str">
        <f>IF(入力シート!$N$13="","",MID(入力シート!$CR$12,CQ2,1))</f>
        <v/>
      </c>
      <c r="AX34" s="390"/>
      <c r="AY34" s="390" t="str">
        <f>IF(入力シート!$N$13="","",MID(入力シート!$CR$12,CS2,1))</f>
        <v/>
      </c>
      <c r="AZ34" s="390"/>
      <c r="BA34" s="390" t="str">
        <f>IF(入力シート!$N$13="","",MID(入力シート!$CR$12,CU2,1))</f>
        <v/>
      </c>
      <c r="BB34" s="390"/>
      <c r="BC34" s="390" t="str">
        <f>IF(入力シート!$N$13="","",MID(入力シート!$CR$12,CW2,1))</f>
        <v/>
      </c>
      <c r="BD34" s="390"/>
      <c r="BE34" s="390" t="str">
        <f>IF(入力シート!$N$13="","",MID(入力シート!$CR$12,CY2,1))</f>
        <v/>
      </c>
      <c r="BF34" s="390"/>
      <c r="BG34" s="390" t="str">
        <f>IF(入力シート!$N$13="","",MID(入力シート!$CR$12,DA2,1))</f>
        <v/>
      </c>
      <c r="BH34" s="390"/>
      <c r="BI34" s="390" t="str">
        <f>IF(入力シート!$N$13="","",MID(入力シート!$CR$12,DC2,1))</f>
        <v/>
      </c>
      <c r="BJ34" s="390"/>
      <c r="BK34" s="390" t="str">
        <f>IF(入力シート!$N$13="","",MID(入力シート!$CR$12,DE2,1))</f>
        <v/>
      </c>
      <c r="BL34" s="390"/>
      <c r="BM34" s="390" t="str">
        <f>IF(入力シート!$N$13="","",MID(入力シート!$CR$12,DG2,1))</f>
        <v/>
      </c>
      <c r="BN34" s="391"/>
      <c r="DT34" s="46"/>
      <c r="DU34" s="46"/>
      <c r="DV34" s="46"/>
      <c r="DW34" s="46"/>
      <c r="DX34" s="46"/>
      <c r="DY34" s="46"/>
      <c r="DZ34" s="46"/>
      <c r="EA34" s="46"/>
      <c r="EB34" s="46"/>
      <c r="EC34" s="46"/>
      <c r="ED34" s="46"/>
      <c r="EE34" s="46"/>
      <c r="EF34" s="46"/>
      <c r="EG34" s="46"/>
      <c r="EH34" s="46"/>
      <c r="EI34" s="46"/>
    </row>
    <row r="35" spans="2:139" ht="12" customHeight="1" thickBot="1">
      <c r="B35" s="472"/>
      <c r="C35" s="473"/>
      <c r="D35" s="473"/>
      <c r="E35" s="473"/>
      <c r="F35" s="473"/>
      <c r="G35" s="473"/>
      <c r="H35" s="473"/>
      <c r="I35" s="473"/>
      <c r="J35" s="473"/>
      <c r="K35" s="574"/>
      <c r="L35" s="501"/>
      <c r="M35" s="502"/>
      <c r="N35" s="502"/>
      <c r="O35" s="502"/>
      <c r="P35" s="502"/>
      <c r="Q35" s="510"/>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3"/>
      <c r="DT35" s="46"/>
      <c r="DU35" s="46"/>
      <c r="DV35" s="46"/>
      <c r="DW35" s="46"/>
      <c r="DX35" s="46"/>
      <c r="DY35" s="46"/>
      <c r="DZ35" s="46"/>
      <c r="EA35" s="46"/>
      <c r="EB35" s="46"/>
      <c r="EC35" s="46"/>
      <c r="ED35" s="46"/>
      <c r="EE35" s="46"/>
      <c r="EF35" s="46"/>
      <c r="EG35" s="46"/>
      <c r="EH35" s="46"/>
      <c r="EI35" s="46"/>
    </row>
    <row r="36" spans="2:139" ht="12" customHeight="1" thickBot="1">
      <c r="B36" s="529" t="s">
        <v>355</v>
      </c>
      <c r="C36" s="434"/>
      <c r="D36" s="434"/>
      <c r="E36" s="434"/>
      <c r="F36" s="434"/>
      <c r="G36" s="434"/>
      <c r="H36" s="434"/>
      <c r="I36" s="434"/>
      <c r="J36" s="434"/>
      <c r="K36" s="530"/>
      <c r="L36" s="587" t="s">
        <v>42</v>
      </c>
      <c r="M36" s="590"/>
      <c r="N36" s="590"/>
      <c r="O36" s="590"/>
      <c r="P36" s="591"/>
      <c r="Q36" s="458" t="str">
        <f>IF(入力シート!$I$18="","",IF(入力シート!$I$18=入力シート!$CV$5,MID(入力シート!$R$22,M1,1),""))</f>
        <v/>
      </c>
      <c r="R36" s="453" t="str">
        <f>IF(入力シート!$I$18="","",IF(入力シート!$I$18=入力シート!$CV$5,MID(入力シート!$R$22,N1,1),""))</f>
        <v/>
      </c>
      <c r="S36" s="453" t="str">
        <f>IF(入力シート!$I$18="","",IF(入力シート!$I$18=入力シート!$CV$5,MID(入力シート!$R$22,O1,1),""))</f>
        <v/>
      </c>
      <c r="T36" s="453" t="str">
        <f>IF(入力シート!$I$18="","",IF(入力シート!$I$18=入力シート!$CV$5,MID(入力シート!$R$22,P1,1),""))</f>
        <v/>
      </c>
      <c r="U36" s="453" t="str">
        <f>IF(入力シート!$I$18="","",IF(入力シート!$I$18=入力シート!$CV$5,MID(入力シート!$R$22,Q1,1),""))</f>
        <v/>
      </c>
      <c r="V36" s="453" t="str">
        <f>IF(入力シート!$I$18="","",IF(入力シート!$I$18=入力シート!$CV$5,MID(入力シート!$R$22,R1,1),""))</f>
        <v/>
      </c>
      <c r="W36" s="453" t="str">
        <f>IF(入力シート!$I$18="","",IF(入力シート!$I$18=入力シート!$CV$5,MID(入力シート!$R$22,S1,1),""))</f>
        <v/>
      </c>
      <c r="X36" s="453" t="str">
        <f>IF(入力シート!$I$18="","",IF(入力シート!$I$18=入力シート!$CV$5,MID(入力シート!$R$22,T1,1),""))</f>
        <v/>
      </c>
      <c r="Y36" s="453" t="str">
        <f>IF(入力シート!$I$18="","",IF(入力シート!$I$18=入力シート!$CV$5,MID(入力シート!$R$22,U1,1),""))</f>
        <v/>
      </c>
      <c r="Z36" s="453" t="str">
        <f>IF(入力シート!$I$18="","",IF(入力シート!$I$18=入力シート!$CV$5,MID(入力シート!$R$22,V1,1),""))</f>
        <v/>
      </c>
      <c r="AA36" s="453" t="str">
        <f>IF(入力シート!$I$18="","",IF(入力シート!$I$18=入力シート!$CV$5,MID(入力シート!$R$22,W1,1),""))</f>
        <v/>
      </c>
      <c r="AB36" s="453" t="str">
        <f>IF(入力シート!$I$18="","",IF(入力シート!$I$18=入力シート!$CV$5,MID(入力シート!$R$22,X1,1),""))</f>
        <v/>
      </c>
      <c r="AC36" s="453" t="str">
        <f>IF(入力シート!$I$18="","",IF(入力シート!$I$18=入力シート!$CV$5,MID(入力シート!$R$22,Y1,1),""))</f>
        <v/>
      </c>
      <c r="AD36" s="453" t="str">
        <f>IF(入力シート!$I$18="","",IF(入力シート!$I$18=入力シート!$CV$5,MID(入力シート!$R$22,Z1,1),""))</f>
        <v/>
      </c>
      <c r="AE36" s="453" t="str">
        <f>IF(入力シート!$I$18="","",IF(入力シート!$I$18=入力シート!$CV$5,MID(入力シート!$R$22,AA1,1),""))</f>
        <v/>
      </c>
      <c r="AF36" s="453" t="str">
        <f>IF(入力シート!$I$18="","",IF(入力シート!$I$18=入力シート!$CV$5,MID(入力シート!$R$22,AB1,1),""))</f>
        <v/>
      </c>
      <c r="AG36" s="453" t="str">
        <f>IF(入力シート!$I$18="","",IF(入力シート!$I$18=入力シート!$CV$5,MID(入力シート!$R$22,AC1,1),""))</f>
        <v/>
      </c>
      <c r="AH36" s="453" t="str">
        <f>IF(入力シート!$I$18="","",IF(入力シート!$I$18=入力シート!$CV$5,MID(入力シート!$R$22,AD1,1),""))</f>
        <v/>
      </c>
      <c r="AI36" s="453" t="str">
        <f>IF(入力シート!$I$18="","",IF(入力シート!$I$18=入力シート!$CV$5,MID(入力シート!$R$22,AE1,1),""))</f>
        <v/>
      </c>
      <c r="AJ36" s="527" t="str">
        <f>IF(入力シート!$I$18="","",IF(入力シート!$I$18=入力シート!$CV$5,MID(入力シート!$R$22,AF1,1),""))</f>
        <v/>
      </c>
      <c r="AK36" s="33"/>
      <c r="AL36" s="33"/>
      <c r="AM36" s="33"/>
      <c r="AN36" s="33"/>
      <c r="AO36" s="33"/>
      <c r="AP36" s="33"/>
      <c r="AQ36" s="33"/>
      <c r="AR36" s="47"/>
      <c r="AS36" s="47"/>
      <c r="AT36" s="48"/>
      <c r="AU36" s="48"/>
      <c r="AV36" s="48"/>
      <c r="AW36" s="48"/>
      <c r="AX36" s="48"/>
      <c r="AY36" s="48"/>
      <c r="AZ36" s="48"/>
      <c r="BA36" s="33"/>
      <c r="BB36" s="33"/>
      <c r="BC36" s="49"/>
      <c r="BD36" s="50"/>
      <c r="BE36" s="50"/>
      <c r="BF36" s="50"/>
      <c r="BG36" s="50"/>
      <c r="BH36" s="50"/>
      <c r="BI36" s="50"/>
      <c r="BJ36" s="49"/>
      <c r="BK36" s="33"/>
      <c r="BL36" s="33"/>
    </row>
    <row r="37" spans="2:139" ht="12" customHeight="1" thickBot="1">
      <c r="B37" s="435"/>
      <c r="C37" s="436"/>
      <c r="D37" s="436"/>
      <c r="E37" s="436"/>
      <c r="F37" s="436"/>
      <c r="G37" s="436"/>
      <c r="H37" s="436"/>
      <c r="I37" s="436"/>
      <c r="J37" s="436"/>
      <c r="K37" s="531"/>
      <c r="L37" s="587"/>
      <c r="M37" s="590"/>
      <c r="N37" s="590"/>
      <c r="O37" s="590"/>
      <c r="P37" s="591"/>
      <c r="Q37" s="459"/>
      <c r="R37" s="454"/>
      <c r="S37" s="454"/>
      <c r="T37" s="454"/>
      <c r="U37" s="454"/>
      <c r="V37" s="454"/>
      <c r="W37" s="454"/>
      <c r="X37" s="454"/>
      <c r="Y37" s="454"/>
      <c r="Z37" s="454"/>
      <c r="AA37" s="454"/>
      <c r="AB37" s="454"/>
      <c r="AC37" s="454"/>
      <c r="AD37" s="454"/>
      <c r="AE37" s="454"/>
      <c r="AF37" s="454"/>
      <c r="AG37" s="454"/>
      <c r="AH37" s="454"/>
      <c r="AI37" s="454"/>
      <c r="AJ37" s="524"/>
      <c r="AK37" s="33"/>
      <c r="AL37" s="33"/>
      <c r="AM37" s="33"/>
      <c r="AN37" s="33"/>
      <c r="AO37" s="33"/>
      <c r="AP37" s="33"/>
      <c r="AQ37" s="33"/>
      <c r="AR37" s="33"/>
      <c r="AS37" s="33"/>
      <c r="AT37" s="33"/>
      <c r="AU37" s="33"/>
      <c r="AV37" s="33"/>
      <c r="AW37" s="33"/>
      <c r="AX37" s="33"/>
      <c r="AY37" s="33"/>
      <c r="AZ37" s="33"/>
      <c r="BA37" s="33"/>
      <c r="BB37" s="33"/>
      <c r="BC37" s="51"/>
      <c r="BD37" s="50"/>
      <c r="BE37" s="50"/>
      <c r="BF37" s="50"/>
      <c r="BG37" s="50"/>
      <c r="BH37" s="50"/>
      <c r="BI37" s="50"/>
      <c r="BJ37" s="51"/>
      <c r="BK37" s="33"/>
      <c r="BL37" s="33"/>
    </row>
    <row r="38" spans="2:139" ht="12" customHeight="1" thickBot="1">
      <c r="B38" s="437"/>
      <c r="C38" s="439"/>
      <c r="D38" s="439"/>
      <c r="E38" s="439"/>
      <c r="F38" s="439"/>
      <c r="G38" s="439"/>
      <c r="H38" s="439"/>
      <c r="I38" s="439"/>
      <c r="J38" s="439"/>
      <c r="K38" s="532"/>
      <c r="L38" s="587" t="s">
        <v>46</v>
      </c>
      <c r="M38" s="588"/>
      <c r="N38" s="588"/>
      <c r="O38" s="588"/>
      <c r="P38" s="589"/>
      <c r="Q38" s="460" t="str">
        <f>IF(入力シート!$I$18="","",IF(入力シート!$I$18=入力シート!$CV$5,MID(入力シート!$R$21,M2,1),""))</f>
        <v/>
      </c>
      <c r="R38" s="461"/>
      <c r="S38" s="462" t="str">
        <f>IF(入力シート!$I$18="","",IF(入力シート!$I$18=入力シート!$CV$5,MID(入力シート!$R$21,O2,1),""))</f>
        <v/>
      </c>
      <c r="T38" s="461"/>
      <c r="U38" s="462" t="str">
        <f>IF(入力シート!$I$18="","",IF(入力シート!$I$18=入力シート!$CV$5,MID(入力シート!$R$21,Q2,1),""))</f>
        <v/>
      </c>
      <c r="V38" s="461"/>
      <c r="W38" s="462" t="str">
        <f>IF(入力シート!$I$18="","",IF(入力シート!$I$18=入力シート!$CV$5,MID(入力シート!$R$21,S2,1),""))</f>
        <v/>
      </c>
      <c r="X38" s="461"/>
      <c r="Y38" s="421" t="str">
        <f>IF(入力シート!$I$18="","",IF(入力シート!$I$18=入力シート!$CV$5,MID(入力シート!$R$21,U2,1),""))</f>
        <v/>
      </c>
      <c r="Z38" s="421"/>
      <c r="AA38" s="421" t="str">
        <f>IF(入力シート!$I$18="","",IF(入力シート!$I$18=入力シート!$CV$5,MID(入力シート!$R$21,W2,1),""))</f>
        <v/>
      </c>
      <c r="AB38" s="421"/>
      <c r="AC38" s="421" t="str">
        <f>IF(入力シート!$I$18="","",IF(入力シート!$I$18=入力シート!$CV$5,MID(入力シート!$R$21,Y2,1),""))</f>
        <v/>
      </c>
      <c r="AD38" s="421"/>
      <c r="AE38" s="421" t="str">
        <f>IF(入力シート!$I$18="","",IF(入力シート!$I$18=入力シート!$CV$5,MID(入力シート!$R$21,AA2,1),""))</f>
        <v/>
      </c>
      <c r="AF38" s="421"/>
      <c r="AG38" s="421" t="str">
        <f>IF(入力シート!$I$18="","",IF(入力シート!$I$18=入力シート!$CV$5,MID(入力シート!$R$21,AC2,1),""))</f>
        <v/>
      </c>
      <c r="AH38" s="421"/>
      <c r="AI38" s="421" t="str">
        <f>IF(入力シート!$I$18="","",IF(入力シート!$I$18=入力シート!$CV$5,MID(入力シート!$R$21,AE2,1),""))</f>
        <v/>
      </c>
      <c r="AJ38" s="432"/>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row>
    <row r="39" spans="2:139" ht="12" customHeight="1" thickBot="1">
      <c r="B39" s="437"/>
      <c r="C39" s="439"/>
      <c r="D39" s="439"/>
      <c r="E39" s="439"/>
      <c r="F39" s="439"/>
      <c r="G39" s="439"/>
      <c r="H39" s="439"/>
      <c r="I39" s="439"/>
      <c r="J39" s="439"/>
      <c r="K39" s="532"/>
      <c r="L39" s="587"/>
      <c r="M39" s="588"/>
      <c r="N39" s="588"/>
      <c r="O39" s="588"/>
      <c r="P39" s="589"/>
      <c r="Q39" s="460"/>
      <c r="R39" s="461"/>
      <c r="S39" s="462"/>
      <c r="T39" s="461"/>
      <c r="U39" s="462"/>
      <c r="V39" s="461"/>
      <c r="W39" s="462"/>
      <c r="X39" s="461"/>
      <c r="Y39" s="421"/>
      <c r="Z39" s="421"/>
      <c r="AA39" s="421"/>
      <c r="AB39" s="421"/>
      <c r="AC39" s="421"/>
      <c r="AD39" s="421"/>
      <c r="AE39" s="421"/>
      <c r="AF39" s="421"/>
      <c r="AG39" s="421"/>
      <c r="AH39" s="421"/>
      <c r="AI39" s="421"/>
      <c r="AJ39" s="432"/>
      <c r="AK39" s="49"/>
      <c r="AL39" s="49"/>
      <c r="AM39" s="49"/>
      <c r="AN39" s="49"/>
      <c r="AO39" s="49"/>
      <c r="AP39" s="49"/>
      <c r="AQ39" s="49"/>
      <c r="AR39" s="49"/>
      <c r="AS39" s="49"/>
      <c r="AT39" s="49"/>
      <c r="AU39" s="49"/>
      <c r="AV39" s="49"/>
      <c r="AW39" s="49"/>
      <c r="AX39" s="49"/>
      <c r="AY39" s="49"/>
      <c r="AZ39" s="49"/>
      <c r="BA39" s="49"/>
      <c r="BB39" s="49"/>
      <c r="BC39" s="49"/>
      <c r="BD39" s="49"/>
      <c r="BE39" s="49"/>
      <c r="BF39" s="33"/>
      <c r="BG39" s="33"/>
      <c r="BH39" s="33"/>
      <c r="BI39" s="33"/>
      <c r="BJ39" s="33"/>
      <c r="BK39" s="33"/>
      <c r="BL39" s="33"/>
    </row>
    <row r="40" spans="2:139" ht="12" customHeight="1">
      <c r="B40" s="437"/>
      <c r="C40" s="439"/>
      <c r="D40" s="439"/>
      <c r="E40" s="439"/>
      <c r="F40" s="439"/>
      <c r="G40" s="439"/>
      <c r="H40" s="439"/>
      <c r="I40" s="439"/>
      <c r="J40" s="439"/>
      <c r="K40" s="532"/>
      <c r="L40" s="592" t="s">
        <v>50</v>
      </c>
      <c r="M40" s="593"/>
      <c r="N40" s="593"/>
      <c r="O40" s="593"/>
      <c r="P40" s="594"/>
      <c r="Q40" s="463" t="str">
        <f>IF(入力シート!$I$18="","",IF(入力シート!$I$18=入力シート!$CV$5,MID(入力シート!$R$20,M2,1),""))</f>
        <v/>
      </c>
      <c r="R40" s="413"/>
      <c r="S40" s="412" t="str">
        <f>IF(入力シート!$I$18="","",IF(入力シート!$I$18=入力シート!$CV$5,MID(入力シート!$R$20,O2,1),""))</f>
        <v/>
      </c>
      <c r="T40" s="413"/>
      <c r="U40" s="412" t="str">
        <f>IF(入力シート!$I$18="","",IF(入力シート!$I$18=入力シート!$CV$5,MID(入力シート!$R$20,Q2,1),""))</f>
        <v/>
      </c>
      <c r="V40" s="413"/>
      <c r="W40" s="412" t="str">
        <f>IF(入力シート!$I$18="","",IF(入力シート!$I$18=入力シート!$CV$5,MID(入力シート!$R$20,S2,1),""))</f>
        <v/>
      </c>
      <c r="X40" s="413"/>
      <c r="Y40" s="412" t="str">
        <f>IF(入力シート!$I$18="","",IF(入力シート!$I$18=入力シート!$CV$5,MID(入力シート!$R$20,U2,1),""))</f>
        <v/>
      </c>
      <c r="Z40" s="413"/>
      <c r="AA40" s="412" t="str">
        <f>IF(入力シート!$I$18="","",IF(入力シート!$I$18=入力シート!$CV$5,MID(入力シート!$R$20,W2,1),""))</f>
        <v/>
      </c>
      <c r="AB40" s="413"/>
      <c r="AC40" s="412" t="str">
        <f>IF(入力シート!$I$18="","",IF(入力シート!$I$18=入力シート!$CV$5,MID(入力シート!$R$20,Y2,1),""))</f>
        <v/>
      </c>
      <c r="AD40" s="413"/>
      <c r="AE40" s="412" t="str">
        <f>IF(入力シート!$I$18="","",IF(入力シート!$I$18=入力シート!$CV$5,MID(入力シート!$R$20,AA2,1),""))</f>
        <v/>
      </c>
      <c r="AF40" s="413"/>
      <c r="AG40" s="412" t="str">
        <f>IF(入力シート!$I$18="","",IF(入力シート!$I$18=入力シート!$CV$5,MID(入力シート!$R$20,AC2,1),""))</f>
        <v/>
      </c>
      <c r="AH40" s="430"/>
      <c r="AI40" s="52"/>
      <c r="AJ40" s="52"/>
      <c r="AK40" s="49"/>
      <c r="AL40" s="49"/>
      <c r="AM40" s="49"/>
      <c r="AN40" s="49"/>
      <c r="AO40" s="49"/>
      <c r="AP40" s="49"/>
      <c r="AQ40" s="49"/>
      <c r="AR40" s="49"/>
      <c r="AS40" s="49"/>
      <c r="AT40" s="47"/>
      <c r="AU40" s="49"/>
      <c r="AV40" s="49"/>
      <c r="AW40" s="49"/>
      <c r="AX40" s="49"/>
      <c r="AY40" s="49"/>
      <c r="AZ40" s="49"/>
      <c r="BA40" s="49"/>
      <c r="BB40" s="49"/>
      <c r="BC40" s="49"/>
      <c r="BD40" s="49"/>
      <c r="BE40" s="49"/>
      <c r="BF40" s="33"/>
      <c r="BG40" s="33"/>
      <c r="BH40" s="33"/>
      <c r="BI40" s="33"/>
      <c r="BJ40" s="33"/>
      <c r="BK40" s="33"/>
      <c r="BL40" s="33"/>
    </row>
    <row r="41" spans="2:139" ht="12" customHeight="1" thickBot="1">
      <c r="B41" s="437"/>
      <c r="C41" s="439"/>
      <c r="D41" s="439"/>
      <c r="E41" s="439"/>
      <c r="F41" s="439"/>
      <c r="G41" s="439"/>
      <c r="H41" s="439"/>
      <c r="I41" s="439"/>
      <c r="J41" s="439"/>
      <c r="K41" s="532"/>
      <c r="L41" s="595"/>
      <c r="M41" s="596"/>
      <c r="N41" s="596"/>
      <c r="O41" s="596"/>
      <c r="P41" s="597"/>
      <c r="Q41" s="464"/>
      <c r="R41" s="415"/>
      <c r="S41" s="414"/>
      <c r="T41" s="415"/>
      <c r="U41" s="414"/>
      <c r="V41" s="415"/>
      <c r="W41" s="414"/>
      <c r="X41" s="415"/>
      <c r="Y41" s="414"/>
      <c r="Z41" s="415"/>
      <c r="AA41" s="414"/>
      <c r="AB41" s="415"/>
      <c r="AC41" s="414"/>
      <c r="AD41" s="415"/>
      <c r="AE41" s="414"/>
      <c r="AF41" s="415"/>
      <c r="AG41" s="414"/>
      <c r="AH41" s="431"/>
      <c r="AI41" s="52"/>
      <c r="AJ41" s="52"/>
      <c r="AK41" s="49"/>
      <c r="AL41" s="49"/>
      <c r="AM41" s="49"/>
      <c r="AN41" s="49"/>
      <c r="AO41" s="49"/>
      <c r="AP41" s="49"/>
      <c r="AQ41" s="49"/>
      <c r="AR41" s="49"/>
      <c r="AS41" s="49"/>
      <c r="AT41" s="47"/>
      <c r="AU41" s="49"/>
      <c r="AV41" s="49"/>
      <c r="AW41" s="49"/>
      <c r="AX41" s="49"/>
      <c r="AY41" s="49"/>
      <c r="AZ41" s="49"/>
      <c r="BA41" s="49"/>
      <c r="BB41" s="49"/>
      <c r="BC41" s="49"/>
      <c r="BD41" s="49"/>
      <c r="BE41" s="49"/>
      <c r="BF41" s="33"/>
      <c r="BG41" s="33"/>
      <c r="BH41" s="33"/>
      <c r="BI41" s="33"/>
      <c r="BJ41" s="33"/>
      <c r="BK41" s="33"/>
      <c r="BL41" s="33"/>
    </row>
    <row r="42" spans="2:139" ht="12" customHeight="1">
      <c r="B42" s="437"/>
      <c r="C42" s="439"/>
      <c r="D42" s="439"/>
      <c r="E42" s="439"/>
      <c r="F42" s="439"/>
      <c r="G42" s="439"/>
      <c r="H42" s="439"/>
      <c r="I42" s="439"/>
      <c r="J42" s="439"/>
      <c r="K42" s="532"/>
      <c r="L42" s="498" t="s">
        <v>59</v>
      </c>
      <c r="M42" s="499"/>
      <c r="N42" s="499"/>
      <c r="O42" s="499"/>
      <c r="P42" s="500"/>
      <c r="Q42" s="509" t="str">
        <f>IF(入力シート!$I$18="","",IF(入力シート!$I$18=入力シート!$CV$5,MID(入力シート!$R$18,M2,1),""))</f>
        <v/>
      </c>
      <c r="R42" s="390"/>
      <c r="S42" s="390" t="str">
        <f>IF(入力シート!$I$18="","",IF(入力シート!$I$18=入力シート!$CV$5,MID(入力シート!$R$18,O2,1),""))</f>
        <v/>
      </c>
      <c r="T42" s="390"/>
      <c r="U42" s="390" t="str">
        <f>IF(入力シート!$I$18="","",IF(入力シート!$I$18=入力シート!$CV$5,MID(入力シート!$R$18,Q2,1),""))</f>
        <v/>
      </c>
      <c r="V42" s="390"/>
      <c r="W42" s="390" t="str">
        <f>IF(入力シート!$I$18="","",IF(入力シート!$I$18=入力シート!$CV$5,MID(入力シート!$R$18,S2,1),""))</f>
        <v/>
      </c>
      <c r="X42" s="390"/>
      <c r="Y42" s="390" t="str">
        <f>IF(入力シート!$I$18="","",IF(入力シート!$I$18=入力シート!$CV$5,MID(入力シート!$R$18,U2,1),""))</f>
        <v/>
      </c>
      <c r="Z42" s="390"/>
      <c r="AA42" s="390" t="str">
        <f>IF(入力シート!$I$18="","",IF(入力シート!$I$18=入力シート!$CV$5,MID(入力シート!$R$18,W2,1),""))</f>
        <v/>
      </c>
      <c r="AB42" s="390"/>
      <c r="AC42" s="390" t="str">
        <f>IF(入力シート!$I$18="","",IF(入力シート!$I$18=入力シート!$CV$5,MID(入力シート!$R$18,Y2,1),""))</f>
        <v/>
      </c>
      <c r="AD42" s="390"/>
      <c r="AE42" s="390" t="str">
        <f>IF(入力シート!$I$18="","",IF(入力シート!$I$18=入力シート!$CV$5,MID(入力シート!$R$18,AA2,1),""))</f>
        <v/>
      </c>
      <c r="AF42" s="390"/>
      <c r="AG42" s="390" t="str">
        <f>IF(入力シート!$I$18="","",IF(入力シート!$I$18=入力シート!$CV$5,MID(入力シート!$R$18,AC2,1),""))</f>
        <v/>
      </c>
      <c r="AH42" s="390"/>
      <c r="AI42" s="390" t="str">
        <f>IF(入力シート!$I$18="","",IF(入力シート!$I$18=入力シート!$CV$5,MID(入力シート!$R$18,AE2,1),""))</f>
        <v/>
      </c>
      <c r="AJ42" s="390"/>
      <c r="AK42" s="390" t="str">
        <f>IF(入力シート!$I$18="","",IF(入力シート!$I$18=入力シート!$CV$5,MID(入力シート!$R$18,AG2,1),""))</f>
        <v/>
      </c>
      <c r="AL42" s="390"/>
      <c r="AM42" s="390" t="str">
        <f>IF(入力シート!$I$18="","",IF(入力シート!$I$18=入力シート!$CV$5,MID(入力シート!$R$18,AI2,1),""))</f>
        <v/>
      </c>
      <c r="AN42" s="390"/>
      <c r="AO42" s="390" t="str">
        <f>IF(入力シート!$I$18="","",IF(入力シート!$I$18=入力シート!$CV$5,MID(入力シート!$R$18,AK2,1),""))</f>
        <v/>
      </c>
      <c r="AP42" s="390"/>
      <c r="AQ42" s="390" t="str">
        <f>IF(入力シート!$I$18="","",IF(入力シート!$I$18=入力シート!$CV$5,MID(入力シート!$R$18,AM2,1),""))</f>
        <v/>
      </c>
      <c r="AR42" s="390"/>
      <c r="AS42" s="390" t="str">
        <f>IF(入力シート!$I$18="","",IF(入力シート!$I$18=入力シート!$CV$5,MID(入力シート!$R$18,AO2,1),""))</f>
        <v/>
      </c>
      <c r="AT42" s="391"/>
      <c r="AU42" s="53"/>
      <c r="AV42" s="53"/>
      <c r="AW42" s="33"/>
      <c r="AX42" s="53"/>
      <c r="AY42" s="53"/>
      <c r="AZ42" s="53"/>
      <c r="BA42" s="53"/>
      <c r="BB42" s="53"/>
      <c r="BC42" s="53"/>
      <c r="BD42" s="53"/>
      <c r="BE42" s="53"/>
      <c r="BF42" s="33"/>
      <c r="BG42" s="33"/>
      <c r="BH42" s="33"/>
      <c r="BI42" s="33"/>
      <c r="BJ42" s="33"/>
      <c r="BK42" s="33"/>
      <c r="BL42" s="33"/>
    </row>
    <row r="43" spans="2:139" ht="12" customHeight="1" thickBot="1">
      <c r="B43" s="437"/>
      <c r="C43" s="439"/>
      <c r="D43" s="439"/>
      <c r="E43" s="439"/>
      <c r="F43" s="439"/>
      <c r="G43" s="439"/>
      <c r="H43" s="439"/>
      <c r="I43" s="439"/>
      <c r="J43" s="439"/>
      <c r="K43" s="532"/>
      <c r="L43" s="501"/>
      <c r="M43" s="502"/>
      <c r="N43" s="502"/>
      <c r="O43" s="502"/>
      <c r="P43" s="503"/>
      <c r="Q43" s="510"/>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3"/>
      <c r="AU43" s="53"/>
      <c r="AV43" s="53"/>
      <c r="AW43" s="47" t="s">
        <v>60</v>
      </c>
      <c r="AX43" s="53"/>
      <c r="AY43" s="53"/>
      <c r="AZ43" s="47"/>
      <c r="BA43" s="53"/>
      <c r="BB43" s="53"/>
      <c r="BC43" s="53"/>
      <c r="BD43" s="53"/>
      <c r="BE43" s="53"/>
      <c r="BF43" s="50"/>
      <c r="BG43" s="50"/>
      <c r="BH43" s="50"/>
      <c r="BI43" s="50"/>
      <c r="BJ43" s="33"/>
      <c r="BK43" s="33"/>
      <c r="BL43" s="33"/>
    </row>
    <row r="44" spans="2:139" ht="12" customHeight="1">
      <c r="B44" s="437"/>
      <c r="C44" s="439"/>
      <c r="D44" s="439"/>
      <c r="E44" s="439"/>
      <c r="F44" s="439"/>
      <c r="G44" s="439"/>
      <c r="H44" s="439"/>
      <c r="I44" s="439"/>
      <c r="J44" s="439"/>
      <c r="K44" s="532"/>
      <c r="L44" s="512" t="s">
        <v>2</v>
      </c>
      <c r="M44" s="513"/>
      <c r="N44" s="513"/>
      <c r="O44" s="513"/>
      <c r="P44" s="514"/>
      <c r="Q44" s="509" t="str">
        <f>IF(入力シート!$I$18="","",IF(入力シート!$I$18=入力シート!$CV$5,MID(入力シート!$R$23,1,1),""))</f>
        <v/>
      </c>
      <c r="R44" s="390"/>
      <c r="S44" s="390" t="str">
        <f>IF(入力シート!$I$18="","",IF(入力シート!$I$18=入力シート!$CV$5,MID(入力シート!$R$23,2,1),""))</f>
        <v/>
      </c>
      <c r="T44" s="390"/>
      <c r="U44" s="390" t="str">
        <f>IF(入力シート!$I$18="","",IF(入力シート!$I$18=入力シート!$CV$5,MID(入力シート!$R$23,3,1),""))</f>
        <v/>
      </c>
      <c r="V44" s="390"/>
      <c r="W44" s="390" t="s">
        <v>62</v>
      </c>
      <c r="X44" s="390"/>
      <c r="Y44" s="390" t="str">
        <f>IF(入力シート!$U$23="","",IF(入力シート!$I$18=入力シート!$CV$5,MID(入力シート!$U$23,1,1),""))</f>
        <v/>
      </c>
      <c r="Z44" s="390"/>
      <c r="AA44" s="390" t="str">
        <f>IF(入力シート!$U$23="","",IF(入力シート!$I$18=入力シート!$CV$5,MID(入力シート!$U$23,2,1),""))</f>
        <v/>
      </c>
      <c r="AB44" s="390"/>
      <c r="AC44" s="390" t="str">
        <f>IF(入力シート!$U$23="","",IF(入力シート!$I$18=入力シート!$CV$5,MID(入力シート!$U$23,3,1),""))</f>
        <v/>
      </c>
      <c r="AD44" s="390"/>
      <c r="AE44" s="390" t="str">
        <f>IF(入力シート!$U$23="","",IF(入力シート!$I$18=入力シート!$CV$5,MID(入力シート!$U$23,4,1),""))</f>
        <v/>
      </c>
      <c r="AF44" s="391"/>
      <c r="AG44" s="33"/>
      <c r="AH44" s="33"/>
      <c r="AI44" s="33"/>
      <c r="AJ44" s="33"/>
      <c r="AK44" s="33"/>
      <c r="AL44" s="33"/>
      <c r="AM44" s="33"/>
      <c r="AN44" s="33"/>
      <c r="AO44" s="33"/>
      <c r="AP44" s="33"/>
      <c r="AQ44" s="33"/>
      <c r="AR44" s="33"/>
      <c r="AS44" s="33"/>
      <c r="AT44" s="33"/>
      <c r="AU44" s="33"/>
      <c r="AV44" s="33"/>
      <c r="AW44" s="47" t="s">
        <v>61</v>
      </c>
      <c r="AX44" s="33"/>
      <c r="AY44" s="33"/>
      <c r="AZ44" s="47"/>
      <c r="BA44" s="33"/>
      <c r="BB44" s="33"/>
      <c r="BC44" s="33"/>
      <c r="BD44" s="33"/>
      <c r="BE44" s="33"/>
      <c r="BF44" s="33"/>
      <c r="BG44" s="33"/>
      <c r="BH44" s="33"/>
      <c r="BI44" s="33"/>
      <c r="BJ44" s="33"/>
      <c r="BK44" s="33"/>
      <c r="BL44" s="33"/>
    </row>
    <row r="45" spans="2:139" ht="12" customHeight="1" thickBot="1">
      <c r="B45" s="437"/>
      <c r="C45" s="439"/>
      <c r="D45" s="439"/>
      <c r="E45" s="439"/>
      <c r="F45" s="439"/>
      <c r="G45" s="439"/>
      <c r="H45" s="439"/>
      <c r="I45" s="439"/>
      <c r="J45" s="439"/>
      <c r="K45" s="532"/>
      <c r="L45" s="515"/>
      <c r="M45" s="516"/>
      <c r="N45" s="516"/>
      <c r="O45" s="516"/>
      <c r="P45" s="517"/>
      <c r="Q45" s="510"/>
      <c r="R45" s="392"/>
      <c r="S45" s="392"/>
      <c r="T45" s="392"/>
      <c r="U45" s="392"/>
      <c r="V45" s="392"/>
      <c r="W45" s="392"/>
      <c r="X45" s="392"/>
      <c r="Y45" s="392"/>
      <c r="Z45" s="392"/>
      <c r="AA45" s="392"/>
      <c r="AB45" s="392"/>
      <c r="AC45" s="392"/>
      <c r="AD45" s="392"/>
      <c r="AE45" s="392"/>
      <c r="AF45" s="39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row>
    <row r="46" spans="2:139" ht="12" customHeight="1">
      <c r="B46" s="437"/>
      <c r="C46" s="439"/>
      <c r="D46" s="439"/>
      <c r="E46" s="439"/>
      <c r="F46" s="439"/>
      <c r="G46" s="439"/>
      <c r="H46" s="439"/>
      <c r="I46" s="439"/>
      <c r="J46" s="439"/>
      <c r="K46" s="532"/>
      <c r="L46" s="512" t="s">
        <v>4</v>
      </c>
      <c r="M46" s="513"/>
      <c r="N46" s="513"/>
      <c r="O46" s="513"/>
      <c r="P46" s="514"/>
      <c r="Q46" s="463" t="str">
        <f>IF(入力シート!$I$18="","",IF(入力シート!$I$18=入力シート!$CV$5,MID(入力シート!$R$26,M2,1),""))</f>
        <v/>
      </c>
      <c r="R46" s="413"/>
      <c r="S46" s="412" t="str">
        <f>IF(入力シート!$I$18="","",IF(入力シート!$I$18=入力シート!$CV$5,MID(入力シート!$R$26,O2,1),""))</f>
        <v/>
      </c>
      <c r="T46" s="413"/>
      <c r="U46" s="412" t="str">
        <f>IF(入力シート!$I$18="","",IF(入力シート!$I$18=入力シート!$CV$5,MID(入力シート!$R$26,Q2,1),""))</f>
        <v/>
      </c>
      <c r="V46" s="413"/>
      <c r="W46" s="412" t="str">
        <f>IF(入力シート!$I$18="","",IF(入力シート!$I$18=入力シート!$CV$5,MID(入力シート!$R$26,S2,1),""))</f>
        <v/>
      </c>
      <c r="X46" s="413"/>
      <c r="Y46" s="390" t="str">
        <f>IF(入力シート!$I$18="","",IF(入力シート!$I$18=入力シート!$CV$5,MID(入力シート!$R$26,U2,1),""))</f>
        <v/>
      </c>
      <c r="Z46" s="390"/>
      <c r="AA46" s="390" t="str">
        <f>IF(入力シート!$I$18="","",IF(入力シート!$I$18=入力シート!$CV$5,MID(入力シート!$R$26,W2,1),""))</f>
        <v/>
      </c>
      <c r="AB46" s="390"/>
      <c r="AC46" s="390" t="str">
        <f>IF(入力シート!$I$18="","",IF(入力シート!$I$18=入力シート!$CV$5,MID(入力シート!$R$26,Y2,1),""))</f>
        <v/>
      </c>
      <c r="AD46" s="390"/>
      <c r="AE46" s="390" t="str">
        <f>IF(入力シート!$I$18="","",IF(入力シート!$I$18=入力シート!$CV$5,MID(入力シート!$R$26,AA2,1),""))</f>
        <v/>
      </c>
      <c r="AF46" s="390"/>
      <c r="AG46" s="390" t="str">
        <f>IF(入力シート!$I$18="","",IF(入力シート!$I$18=入力シート!$CV$5,MID(入力シート!$R$26,AC2,1),""))</f>
        <v/>
      </c>
      <c r="AH46" s="390"/>
      <c r="AI46" s="390" t="str">
        <f>IF(入力シート!$I$18="","",IF(入力シート!$I$18=入力シート!$CV$5,MID(入力シート!$R$26,AE2,1),""))</f>
        <v/>
      </c>
      <c r="AJ46" s="390"/>
      <c r="AK46" s="390" t="str">
        <f>IF(入力シート!$I$18="","",IF(入力シート!$I$18=入力シート!$CV$5,MID(入力シート!$R$26,AG2,1),""))</f>
        <v/>
      </c>
      <c r="AL46" s="390"/>
      <c r="AM46" s="390" t="str">
        <f>IF(入力シート!$I$18="","",IF(入力シート!$I$18=入力シート!$CV$5,MID(入力シート!$R$26,AI2,1),""))</f>
        <v/>
      </c>
      <c r="AN46" s="391"/>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row>
    <row r="47" spans="2:139" ht="12" customHeight="1" thickBot="1">
      <c r="B47" s="437"/>
      <c r="C47" s="439"/>
      <c r="D47" s="439"/>
      <c r="E47" s="439"/>
      <c r="F47" s="439"/>
      <c r="G47" s="439"/>
      <c r="H47" s="439"/>
      <c r="I47" s="439"/>
      <c r="J47" s="439"/>
      <c r="K47" s="532"/>
      <c r="L47" s="515"/>
      <c r="M47" s="516"/>
      <c r="N47" s="516"/>
      <c r="O47" s="516"/>
      <c r="P47" s="517"/>
      <c r="Q47" s="464"/>
      <c r="R47" s="415"/>
      <c r="S47" s="414"/>
      <c r="T47" s="415"/>
      <c r="U47" s="414"/>
      <c r="V47" s="415"/>
      <c r="W47" s="414"/>
      <c r="X47" s="415"/>
      <c r="Y47" s="392"/>
      <c r="Z47" s="392"/>
      <c r="AA47" s="392"/>
      <c r="AB47" s="392"/>
      <c r="AC47" s="392"/>
      <c r="AD47" s="392"/>
      <c r="AE47" s="392"/>
      <c r="AF47" s="392"/>
      <c r="AG47" s="392"/>
      <c r="AH47" s="392"/>
      <c r="AI47" s="392"/>
      <c r="AJ47" s="392"/>
      <c r="AK47" s="392"/>
      <c r="AL47" s="392"/>
      <c r="AM47" s="392"/>
      <c r="AN47" s="39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row>
    <row r="48" spans="2:139" ht="12" customHeight="1">
      <c r="B48" s="437"/>
      <c r="C48" s="439"/>
      <c r="D48" s="439"/>
      <c r="E48" s="439"/>
      <c r="F48" s="439"/>
      <c r="G48" s="439"/>
      <c r="H48" s="439"/>
      <c r="I48" s="439"/>
      <c r="J48" s="439"/>
      <c r="K48" s="532"/>
      <c r="L48" s="498" t="s">
        <v>5</v>
      </c>
      <c r="M48" s="499"/>
      <c r="N48" s="499"/>
      <c r="O48" s="499"/>
      <c r="P48" s="500"/>
      <c r="Q48" s="463" t="str">
        <f>IF(入力シート!$I$18="","",IF(入力シート!$I$18=入力シート!$CV$5,MID(入力シート!$R$27,M2,1),""))</f>
        <v/>
      </c>
      <c r="R48" s="413"/>
      <c r="S48" s="412" t="str">
        <f>IF(入力シート!$I$18="","",IF(入力シート!$I$18=入力シート!$CV$5,MID(入力シート!$R$27,O2,1),""))</f>
        <v/>
      </c>
      <c r="T48" s="413"/>
      <c r="U48" s="412" t="str">
        <f>IF(入力シート!$I$18="","",IF(入力シート!$I$18=入力シート!$CV$5,MID(入力シート!$R$27,Q2,1),""))</f>
        <v/>
      </c>
      <c r="V48" s="413"/>
      <c r="W48" s="412" t="str">
        <f>IF(入力シート!$I$18="","",IF(入力シート!$I$18=入力シート!$CV$5,MID(入力シート!$R$27,S2,1),""))</f>
        <v/>
      </c>
      <c r="X48" s="413"/>
      <c r="Y48" s="390" t="str">
        <f>IF(入力シート!$I$18="","",IF(入力シート!$I$18=入力シート!$CV$5,MID(入力シート!$R$27,U2,1),""))</f>
        <v/>
      </c>
      <c r="Z48" s="390"/>
      <c r="AA48" s="390" t="str">
        <f>IF(入力シート!$I$18="","",IF(入力シート!$I$18=入力シート!$CV$5,MID(入力シート!$R$27,W2,1),""))</f>
        <v/>
      </c>
      <c r="AB48" s="390"/>
      <c r="AC48" s="390" t="str">
        <f>IF(入力シート!$I$18="","",IF(入力シート!$I$18=入力シート!$CV$5,MID(入力シート!$R$27,Y2,1),""))</f>
        <v/>
      </c>
      <c r="AD48" s="390"/>
      <c r="AE48" s="390" t="str">
        <f>IF(入力シート!$I$18="","",IF(入力シート!$I$18=入力シート!$CV$5,MID(入力シート!$R$27,AA2,1),""))</f>
        <v/>
      </c>
      <c r="AF48" s="390"/>
      <c r="AG48" s="390" t="str">
        <f>IF(入力シート!$I$18="","",IF(入力シート!$I$18=入力シート!$CV$5,MID(入力シート!$R$27,AC2,1),""))</f>
        <v/>
      </c>
      <c r="AH48" s="390"/>
      <c r="AI48" s="390" t="str">
        <f>IF(入力シート!$I$18="","",IF(入力シート!$I$18=入力シート!$CV$5,MID(入力シート!$R$27,AE2,1),""))</f>
        <v/>
      </c>
      <c r="AJ48" s="390"/>
      <c r="AK48" s="390" t="str">
        <f>IF(入力シート!$I$18="","",IF(入力シート!$I$18=入力シート!$CV$5,MID(入力シート!$R$27,AG2,1),""))</f>
        <v/>
      </c>
      <c r="AL48" s="390"/>
      <c r="AM48" s="390" t="str">
        <f>IF(入力シート!$I$18="","",IF(入力シート!$I$18=入力シート!$CV$5,MID(入力シート!$R$27,AI2,1),""))</f>
        <v/>
      </c>
      <c r="AN48" s="391"/>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row>
    <row r="49" spans="2:64" ht="12" customHeight="1" thickBot="1">
      <c r="B49" s="437"/>
      <c r="C49" s="439"/>
      <c r="D49" s="439"/>
      <c r="E49" s="439"/>
      <c r="F49" s="439"/>
      <c r="G49" s="439"/>
      <c r="H49" s="439"/>
      <c r="I49" s="439"/>
      <c r="J49" s="439"/>
      <c r="K49" s="532"/>
      <c r="L49" s="501"/>
      <c r="M49" s="502"/>
      <c r="N49" s="502"/>
      <c r="O49" s="502"/>
      <c r="P49" s="503"/>
      <c r="Q49" s="464"/>
      <c r="R49" s="415"/>
      <c r="S49" s="414"/>
      <c r="T49" s="415"/>
      <c r="U49" s="414"/>
      <c r="V49" s="415"/>
      <c r="W49" s="414"/>
      <c r="X49" s="415"/>
      <c r="Y49" s="392"/>
      <c r="Z49" s="392"/>
      <c r="AA49" s="392"/>
      <c r="AB49" s="392"/>
      <c r="AC49" s="392"/>
      <c r="AD49" s="392"/>
      <c r="AE49" s="392"/>
      <c r="AF49" s="392"/>
      <c r="AG49" s="392"/>
      <c r="AH49" s="392"/>
      <c r="AI49" s="392"/>
      <c r="AJ49" s="392"/>
      <c r="AK49" s="392"/>
      <c r="AL49" s="392"/>
      <c r="AM49" s="392"/>
      <c r="AN49" s="39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row>
    <row r="50" spans="2:64" ht="12" customHeight="1">
      <c r="B50" s="437"/>
      <c r="C50" s="439"/>
      <c r="D50" s="439"/>
      <c r="E50" s="439"/>
      <c r="F50" s="439"/>
      <c r="G50" s="439"/>
      <c r="H50" s="439"/>
      <c r="I50" s="439"/>
      <c r="J50" s="439"/>
      <c r="K50" s="532"/>
      <c r="L50" s="512" t="s">
        <v>3</v>
      </c>
      <c r="M50" s="513"/>
      <c r="N50" s="513"/>
      <c r="O50" s="513"/>
      <c r="P50" s="514"/>
      <c r="Q50" s="463" t="str">
        <f>IF(入力シート!$R$24="","",IF(入力シート!$I$18=入力シート!$CV$5,MID(入力シート!$R$24,M2,1),""))</f>
        <v/>
      </c>
      <c r="R50" s="413"/>
      <c r="S50" s="412" t="str">
        <f>IF(入力シート!$R$24="","",IF(入力シート!$I$18=入力シート!$CV$5,MID(入力シート!$R$24,O2,1),""))</f>
        <v/>
      </c>
      <c r="T50" s="413"/>
      <c r="U50" s="390" t="str">
        <f>IF(入力シート!$R$24="","",IF(入力シート!$I$18=入力シート!$CV$5,MID(入力シート!$R$24,Q2,1),""))</f>
        <v/>
      </c>
      <c r="V50" s="390"/>
      <c r="W50" s="412" t="str">
        <f>IF(入力シート!$R$24="","",IF(入力シート!$I$18=入力シート!$CV$5,MID(入力シート!$R$24,S2,1),""))</f>
        <v/>
      </c>
      <c r="X50" s="413"/>
      <c r="Y50" s="390" t="str">
        <f>IF(入力シート!$R$24="","",IF(入力シート!$I$18=入力シート!$CV$5,MID(入力シート!$R$24,U2,1),""))</f>
        <v/>
      </c>
      <c r="Z50" s="390"/>
      <c r="AA50" s="390" t="str">
        <f>IF(入力シート!$R$24="","",IF(入力シート!$I$18=入力シート!$CV$5,MID(入力シート!$R$24,W2,1),""))</f>
        <v/>
      </c>
      <c r="AB50" s="390"/>
      <c r="AC50" s="390" t="str">
        <f>IF(入力シート!$R$24="","",IF(入力シート!$I$18=入力シート!$CV$5,MID(入力シート!$R$24,Y2,1),""))</f>
        <v/>
      </c>
      <c r="AD50" s="390"/>
      <c r="AE50" s="390" t="str">
        <f>IF(入力シート!$R$24="","",IF(入力シート!$I$18=入力シート!$CV$5,MID(入力シート!$R$24,AA2,1),""))</f>
        <v/>
      </c>
      <c r="AF50" s="390"/>
      <c r="AG50" s="390" t="str">
        <f>IF(入力シート!$R$24="","",IF(入力シート!$I$18=入力シート!$CV$5,MID(入力シート!$R$24,AC2,1),""))</f>
        <v/>
      </c>
      <c r="AH50" s="390"/>
      <c r="AI50" s="390" t="str">
        <f>IF(入力シート!$R$24="","",IF(入力シート!$I$18=入力シート!$CV$5,MID(入力シート!$R$24,AE2,1),""))</f>
        <v/>
      </c>
      <c r="AJ50" s="390"/>
      <c r="AK50" s="390" t="str">
        <f>IF(入力シート!$R$24="","",IF(入力シート!$I$18=入力シート!$CV$5,MID(入力シート!$R$24,AG2,1),""))</f>
        <v/>
      </c>
      <c r="AL50" s="390"/>
      <c r="AM50" s="390" t="str">
        <f>IF(入力シート!$R$24="","",IF(入力シート!$I$18=入力シート!$CV$5,MID(入力シート!$R$24,AI2,1),""))</f>
        <v/>
      </c>
      <c r="AN50" s="390"/>
      <c r="AO50" s="390" t="str">
        <f>IF(入力シート!$R$24="","",IF(入力シート!$I$18=入力シート!$CV$5,MID(入力シート!$R$24,AK2,1),""))</f>
        <v/>
      </c>
      <c r="AP50" s="390"/>
      <c r="AQ50" s="390" t="str">
        <f>IF(入力シート!$R$24="","",IF(入力シート!$I$18=入力シート!$CV$5,MID(入力シート!$R$24,AM2,1),""))</f>
        <v/>
      </c>
      <c r="AR50" s="390"/>
      <c r="AS50" s="390" t="str">
        <f>IF(入力シート!$R$24="","",IF(入力シート!$I$18=入力シート!$CV$5,MID(入力シート!$R$24,AO2,1),""))</f>
        <v/>
      </c>
      <c r="AT50" s="390"/>
      <c r="AU50" s="390" t="str">
        <f>IF(入力シート!$R$24="","",IF(入力シート!$I$18=入力シート!$CV$5,MID(入力シート!$R$24,AQ2,1),""))</f>
        <v/>
      </c>
      <c r="AV50" s="390"/>
      <c r="AW50" s="390" t="str">
        <f>IF(入力シート!$R$24="","",IF(入力シート!$I$18=入力シート!$CV$5,MID(入力シート!$R$24,AS2,1),""))</f>
        <v/>
      </c>
      <c r="AX50" s="390"/>
      <c r="AY50" s="390" t="str">
        <f>IF(入力シート!$R$24="","",IF(入力シート!$I$18=入力シート!$CV$5,MID(入力シート!$R$24,AU2,1),""))</f>
        <v/>
      </c>
      <c r="AZ50" s="390"/>
      <c r="BA50" s="390" t="str">
        <f>IF(入力シート!$R$24="","",IF(入力シート!$I$18=入力シート!$CV$5,MID(入力シート!$R$24,AW2,1),""))</f>
        <v/>
      </c>
      <c r="BB50" s="390"/>
      <c r="BC50" s="390" t="str">
        <f>IF(入力シート!$R$24="","",IF(入力シート!$I$18=入力シート!$CV$5,MID(入力シート!$R$24,AY2,1),""))</f>
        <v/>
      </c>
      <c r="BD50" s="390"/>
      <c r="BE50" s="390" t="str">
        <f>IF(入力シート!$R$24="","",IF(入力シート!$I$18=入力シート!$CV$5,MID(入力シート!$R$24,BA2,1),""))</f>
        <v/>
      </c>
      <c r="BF50" s="390"/>
      <c r="BG50" s="390" t="str">
        <f>IF(入力シート!$R$24="","",IF(入力シート!$I$18=入力シート!$CV$5,MID(入力シート!$R$24,BC2,1),""))</f>
        <v/>
      </c>
      <c r="BH50" s="390"/>
      <c r="BI50" s="390" t="str">
        <f>IF(入力シート!$R$24="","",IF(入力シート!$I$18=入力シート!$CV$5,MID(入力シート!$R$24,BE2,1),""))</f>
        <v/>
      </c>
      <c r="BJ50" s="390"/>
      <c r="BK50" s="390" t="str">
        <f>IF(入力シート!$R$24="","",IF(入力シート!$I$18=入力シート!$CV$5,MID(入力シート!$R$24,BG2,1),""))</f>
        <v/>
      </c>
      <c r="BL50" s="391"/>
    </row>
    <row r="51" spans="2:64" ht="12" customHeight="1" thickBot="1">
      <c r="B51" s="440"/>
      <c r="C51" s="441"/>
      <c r="D51" s="441"/>
      <c r="E51" s="441"/>
      <c r="F51" s="441"/>
      <c r="G51" s="441"/>
      <c r="H51" s="441"/>
      <c r="I51" s="441"/>
      <c r="J51" s="441"/>
      <c r="K51" s="533"/>
      <c r="L51" s="515"/>
      <c r="M51" s="516"/>
      <c r="N51" s="516"/>
      <c r="O51" s="516"/>
      <c r="P51" s="517"/>
      <c r="Q51" s="464"/>
      <c r="R51" s="415"/>
      <c r="S51" s="414"/>
      <c r="T51" s="415"/>
      <c r="U51" s="392"/>
      <c r="V51" s="392"/>
      <c r="W51" s="414"/>
      <c r="X51" s="415"/>
      <c r="Y51" s="392"/>
      <c r="Z51" s="392"/>
      <c r="AA51" s="392"/>
      <c r="AB51" s="392"/>
      <c r="AC51" s="392"/>
      <c r="AD51" s="392"/>
      <c r="AE51" s="392"/>
      <c r="AF51" s="392"/>
      <c r="AG51" s="392"/>
      <c r="AH51" s="392"/>
      <c r="AI51" s="392"/>
      <c r="AJ51" s="392"/>
      <c r="AK51" s="392"/>
      <c r="AL51" s="392"/>
      <c r="AM51" s="392"/>
      <c r="AN51" s="392"/>
      <c r="AO51" s="392"/>
      <c r="AP51" s="392"/>
      <c r="AQ51" s="392"/>
      <c r="AR51" s="392"/>
      <c r="AS51" s="392"/>
      <c r="AT51" s="392"/>
      <c r="AU51" s="392"/>
      <c r="AV51" s="392"/>
      <c r="AW51" s="392"/>
      <c r="AX51" s="392"/>
      <c r="AY51" s="392"/>
      <c r="AZ51" s="392"/>
      <c r="BA51" s="392"/>
      <c r="BB51" s="392"/>
      <c r="BC51" s="392"/>
      <c r="BD51" s="392"/>
      <c r="BE51" s="392"/>
      <c r="BF51" s="392"/>
      <c r="BG51" s="392"/>
      <c r="BH51" s="392"/>
      <c r="BI51" s="392"/>
      <c r="BJ51" s="392"/>
      <c r="BK51" s="392"/>
      <c r="BL51" s="393"/>
    </row>
    <row r="52" spans="2:64" ht="12" customHeight="1">
      <c r="B52" s="54"/>
      <c r="C52" s="54"/>
      <c r="D52" s="54"/>
      <c r="E52" s="54"/>
      <c r="F52" s="54"/>
      <c r="G52" s="54"/>
      <c r="H52" s="54"/>
      <c r="I52" s="54"/>
      <c r="J52" s="54"/>
      <c r="K52" s="54"/>
      <c r="L52" s="55"/>
      <c r="M52" s="55"/>
      <c r="N52" s="55"/>
      <c r="O52" s="55"/>
      <c r="P52" s="55"/>
      <c r="Q52" s="40"/>
      <c r="R52" s="40"/>
      <c r="S52" s="40"/>
      <c r="T52" s="40"/>
      <c r="U52" s="40"/>
      <c r="V52" s="40"/>
      <c r="W52" s="40"/>
      <c r="X52" s="40"/>
      <c r="Y52" s="40"/>
      <c r="Z52" s="40"/>
      <c r="AA52" s="40"/>
      <c r="AB52" s="40"/>
      <c r="AC52" s="40"/>
      <c r="AD52" s="40"/>
      <c r="AE52" s="40"/>
      <c r="AF52" s="40"/>
      <c r="AG52" s="40"/>
      <c r="AH52" s="40"/>
      <c r="AI52" s="40"/>
      <c r="AJ52" s="40"/>
      <c r="AK52" s="40"/>
      <c r="AL52" s="40"/>
      <c r="AM52" s="40"/>
      <c r="AN52" s="40"/>
    </row>
    <row r="53" spans="2:64" ht="12" customHeight="1">
      <c r="B53" s="54"/>
      <c r="C53" s="54"/>
      <c r="D53" s="54"/>
      <c r="E53" s="54"/>
      <c r="F53" s="54"/>
      <c r="G53" s="54"/>
      <c r="H53" s="54"/>
      <c r="I53" s="54"/>
      <c r="J53" s="54"/>
      <c r="K53" s="54"/>
      <c r="L53" s="55"/>
      <c r="M53" s="55"/>
      <c r="N53" s="55"/>
      <c r="O53" s="55"/>
      <c r="P53" s="55"/>
      <c r="Q53" s="40"/>
      <c r="R53" s="40"/>
      <c r="S53" s="40"/>
      <c r="T53" s="40"/>
      <c r="U53" s="40"/>
      <c r="V53" s="40"/>
      <c r="W53" s="40"/>
      <c r="X53" s="40"/>
      <c r="Y53" s="40"/>
      <c r="Z53" s="40"/>
      <c r="AA53" s="40"/>
      <c r="AB53" s="40"/>
      <c r="AC53" s="40"/>
      <c r="AD53" s="40"/>
      <c r="AE53" s="40"/>
      <c r="AF53" s="40"/>
      <c r="AG53" s="40"/>
      <c r="AH53" s="40"/>
      <c r="AI53" s="40"/>
      <c r="AJ53" s="40"/>
      <c r="AK53" s="40"/>
      <c r="AL53" s="40"/>
      <c r="AM53" s="40"/>
      <c r="AN53" s="40"/>
    </row>
    <row r="54" spans="2:64" ht="12" customHeight="1">
      <c r="B54" s="54"/>
      <c r="C54" s="54"/>
      <c r="D54" s="54"/>
      <c r="E54" s="54"/>
      <c r="F54" s="54"/>
      <c r="G54" s="54"/>
      <c r="H54" s="54"/>
      <c r="I54" s="54"/>
      <c r="J54" s="54"/>
      <c r="K54" s="54"/>
      <c r="L54" s="55"/>
      <c r="M54" s="55"/>
      <c r="N54" s="55"/>
      <c r="O54" s="55"/>
      <c r="P54" s="55"/>
      <c r="Q54" s="40"/>
      <c r="R54" s="40"/>
      <c r="S54" s="40"/>
      <c r="T54" s="40"/>
      <c r="U54" s="40"/>
      <c r="V54" s="40"/>
      <c r="W54" s="40"/>
      <c r="X54" s="40"/>
      <c r="Y54" s="40"/>
      <c r="Z54" s="40"/>
      <c r="AA54" s="40"/>
      <c r="AB54" s="40"/>
      <c r="AC54" s="40"/>
      <c r="AD54" s="40"/>
      <c r="AE54" s="40"/>
      <c r="AF54" s="40"/>
      <c r="AG54" s="40"/>
      <c r="AH54" s="40"/>
      <c r="AI54" s="40"/>
      <c r="AJ54" s="40"/>
      <c r="AK54" s="40"/>
      <c r="AL54" s="40"/>
      <c r="AM54" s="40"/>
      <c r="AN54" s="40"/>
    </row>
    <row r="55" spans="2:64" ht="12" customHeight="1">
      <c r="B55" s="39"/>
      <c r="C55" s="39"/>
      <c r="D55" s="39"/>
      <c r="E55" s="39"/>
    </row>
    <row r="56" spans="2:64" ht="12" customHeight="1">
      <c r="B56" s="442" t="s">
        <v>35</v>
      </c>
      <c r="C56" s="442"/>
      <c r="D56" s="442"/>
      <c r="E56" s="442"/>
      <c r="F56" s="442"/>
      <c r="G56" s="394" t="s">
        <v>284</v>
      </c>
      <c r="H56" s="394"/>
      <c r="I56" s="394"/>
      <c r="J56" s="394"/>
      <c r="K56" s="394"/>
      <c r="L56" s="394"/>
      <c r="M56" s="394"/>
      <c r="N56" s="394"/>
      <c r="O56" s="394"/>
      <c r="P56" s="394"/>
      <c r="Q56" s="394"/>
      <c r="R56" s="394"/>
      <c r="S56" s="40"/>
      <c r="T56" s="40"/>
      <c r="U56" s="40"/>
      <c r="V56" s="40"/>
      <c r="BD56" s="471" t="s">
        <v>269</v>
      </c>
      <c r="BE56" s="471"/>
      <c r="BF56" s="471"/>
      <c r="BG56" s="471"/>
      <c r="BH56" s="471"/>
      <c r="BI56" s="471"/>
      <c r="BJ56" s="471"/>
      <c r="BK56" s="471"/>
      <c r="BL56" s="471"/>
    </row>
    <row r="57" spans="2:64" ht="12" customHeight="1">
      <c r="B57" s="442"/>
      <c r="C57" s="442"/>
      <c r="D57" s="442"/>
      <c r="E57" s="442"/>
      <c r="F57" s="442"/>
      <c r="G57" s="394"/>
      <c r="H57" s="394"/>
      <c r="I57" s="394"/>
      <c r="J57" s="394"/>
      <c r="K57" s="394"/>
      <c r="L57" s="394"/>
      <c r="M57" s="394"/>
      <c r="N57" s="394"/>
      <c r="O57" s="394"/>
      <c r="P57" s="394"/>
      <c r="Q57" s="394"/>
      <c r="R57" s="394"/>
      <c r="S57" s="40"/>
      <c r="T57" s="40"/>
      <c r="U57" s="40"/>
      <c r="V57" s="40"/>
      <c r="AB57" s="656" t="s">
        <v>63</v>
      </c>
      <c r="AC57" s="656"/>
      <c r="AD57" s="656"/>
      <c r="AE57" s="656"/>
      <c r="AF57" s="656"/>
      <c r="AG57" s="656"/>
      <c r="AH57" s="56"/>
      <c r="AI57" s="56"/>
      <c r="AJ57" s="528" t="str">
        <f>IF(入力シート!$I$6="","",入力シート!$I$6)</f>
        <v/>
      </c>
      <c r="AK57" s="528"/>
      <c r="AL57" s="528"/>
      <c r="AM57" s="528"/>
      <c r="AN57" s="528"/>
      <c r="AO57" s="528"/>
      <c r="AP57" s="528"/>
      <c r="AQ57" s="528"/>
      <c r="AR57" s="528"/>
      <c r="AS57" s="528"/>
      <c r="AT57" s="528"/>
      <c r="AU57" s="528"/>
      <c r="AV57" s="528"/>
      <c r="AW57" s="56"/>
      <c r="AX57" s="56"/>
      <c r="BG57" s="35" t="s">
        <v>51</v>
      </c>
      <c r="BH57" s="35"/>
      <c r="BI57" s="35"/>
      <c r="BJ57" s="35"/>
      <c r="BK57" s="35"/>
    </row>
    <row r="58" spans="2:64" ht="12" customHeight="1" thickBot="1">
      <c r="B58" s="39"/>
      <c r="C58" s="39"/>
      <c r="D58" s="39"/>
      <c r="E58" s="39"/>
    </row>
    <row r="59" spans="2:64" ht="12" customHeight="1">
      <c r="B59" s="534" t="s">
        <v>64</v>
      </c>
      <c r="C59" s="535"/>
      <c r="D59" s="535"/>
      <c r="E59" s="535"/>
      <c r="F59" s="535"/>
      <c r="G59" s="535"/>
      <c r="H59" s="535"/>
      <c r="I59" s="535"/>
      <c r="J59" s="535"/>
      <c r="K59" s="536"/>
      <c r="L59" s="566" t="s">
        <v>65</v>
      </c>
      <c r="M59" s="567"/>
      <c r="N59" s="567"/>
      <c r="O59" s="567"/>
      <c r="P59" s="568"/>
      <c r="Q59" s="463" t="str">
        <f>IF(入力シート!$I$28="","",MID(入力シート!$I$28,M2,1))</f>
        <v/>
      </c>
      <c r="R59" s="413"/>
      <c r="S59" s="412" t="str">
        <f>IF(入力シート!$I$28="","",MID(入力シート!$I$28,O2,1))</f>
        <v/>
      </c>
      <c r="T59" s="413"/>
      <c r="U59" s="412" t="str">
        <f>IF(入力シート!$I$28="","",MID(入力シート!$I$28,Q2,1))</f>
        <v/>
      </c>
      <c r="V59" s="413"/>
      <c r="W59" s="412" t="str">
        <f>IF(入力シート!$I$28="","",MID(入力シート!$I$28,S2,1))</f>
        <v/>
      </c>
      <c r="X59" s="413"/>
      <c r="Y59" s="390" t="str">
        <f>IF(入力シート!$I$28="","",MID(入力シート!$I$28,U2,1))</f>
        <v/>
      </c>
      <c r="Z59" s="390"/>
      <c r="AA59" s="390" t="str">
        <f>IF(入力シート!$I$28="","",MID(入力シート!$I$28,W2,1))</f>
        <v/>
      </c>
      <c r="AB59" s="390"/>
      <c r="AC59" s="390" t="str">
        <f>IF(入力シート!$I$28="","",MID(入力シート!$I$28,Y2,1))</f>
        <v/>
      </c>
      <c r="AD59" s="390"/>
      <c r="AE59" s="390" t="str">
        <f>IF(入力シート!$I$28="","",MID(入力シート!$I$28,AA2,1))</f>
        <v/>
      </c>
      <c r="AF59" s="390"/>
      <c r="AG59" s="390" t="str">
        <f>IF(入力シート!$I$28="","",MID(入力シート!$I$28,AC2,1))</f>
        <v/>
      </c>
      <c r="AH59" s="390"/>
      <c r="AI59" s="390" t="str">
        <f>IF(入力シート!$I$28="","",MID(入力シート!$I$28,AE2,1))</f>
        <v/>
      </c>
      <c r="AJ59" s="390"/>
      <c r="AK59" s="390" t="str">
        <f>IF(入力シート!$I$28="","",MID(入力シート!$I$28,AG2,1))</f>
        <v/>
      </c>
      <c r="AL59" s="390"/>
      <c r="AM59" s="390" t="str">
        <f>IF(入力シート!$I$28="","",MID(入力シート!$I$28,AI2,1))</f>
        <v/>
      </c>
      <c r="AN59" s="391"/>
    </row>
    <row r="60" spans="2:64" ht="12" customHeight="1" thickBot="1">
      <c r="B60" s="537"/>
      <c r="C60" s="538"/>
      <c r="D60" s="538"/>
      <c r="E60" s="538"/>
      <c r="F60" s="538"/>
      <c r="G60" s="538"/>
      <c r="H60" s="538"/>
      <c r="I60" s="538"/>
      <c r="J60" s="538"/>
      <c r="K60" s="539"/>
      <c r="L60" s="569"/>
      <c r="M60" s="570"/>
      <c r="N60" s="570"/>
      <c r="O60" s="570"/>
      <c r="P60" s="571"/>
      <c r="Q60" s="464"/>
      <c r="R60" s="415"/>
      <c r="S60" s="414"/>
      <c r="T60" s="415"/>
      <c r="U60" s="414"/>
      <c r="V60" s="415"/>
      <c r="W60" s="414"/>
      <c r="X60" s="415"/>
      <c r="Y60" s="392"/>
      <c r="Z60" s="392"/>
      <c r="AA60" s="392"/>
      <c r="AB60" s="392"/>
      <c r="AC60" s="392"/>
      <c r="AD60" s="392"/>
      <c r="AE60" s="392"/>
      <c r="AF60" s="392"/>
      <c r="AG60" s="392"/>
      <c r="AH60" s="392"/>
      <c r="AI60" s="392"/>
      <c r="AJ60" s="392"/>
      <c r="AK60" s="392"/>
      <c r="AL60" s="392"/>
      <c r="AM60" s="392"/>
      <c r="AN60" s="393"/>
    </row>
    <row r="61" spans="2:64" ht="12" customHeight="1">
      <c r="B61" s="537"/>
      <c r="C61" s="538"/>
      <c r="D61" s="538"/>
      <c r="E61" s="538"/>
      <c r="F61" s="538"/>
      <c r="G61" s="538"/>
      <c r="H61" s="538"/>
      <c r="I61" s="538"/>
      <c r="J61" s="538"/>
      <c r="K61" s="539"/>
      <c r="L61" s="543" t="s">
        <v>4</v>
      </c>
      <c r="M61" s="544"/>
      <c r="N61" s="544"/>
      <c r="O61" s="544"/>
      <c r="P61" s="545"/>
      <c r="Q61" s="463" t="str">
        <f>IF(入力シート!$I$29="","",MID(入力シート!$I$29,M2,1))</f>
        <v/>
      </c>
      <c r="R61" s="413"/>
      <c r="S61" s="412" t="str">
        <f>IF(入力シート!$I$29="","",MID(入力シート!$I$29,O2,1))</f>
        <v/>
      </c>
      <c r="T61" s="413"/>
      <c r="U61" s="412" t="str">
        <f>IF(入力シート!$I$29="","",MID(入力シート!$I$29,Q2,1))</f>
        <v/>
      </c>
      <c r="V61" s="413"/>
      <c r="W61" s="412" t="str">
        <f>IF(入力シート!$I$29="","",MID(入力シート!$I$29,S2,1))</f>
        <v/>
      </c>
      <c r="X61" s="413"/>
      <c r="Y61" s="390" t="str">
        <f>IF(入力シート!$I$29="","",MID(入力シート!$I$29,U2,1))</f>
        <v/>
      </c>
      <c r="Z61" s="390"/>
      <c r="AA61" s="390" t="str">
        <f>IF(入力シート!$I$29="","",MID(入力シート!$I$29,W2,1))</f>
        <v/>
      </c>
      <c r="AB61" s="390"/>
      <c r="AC61" s="390" t="str">
        <f>IF(入力シート!$I$29="","",MID(入力シート!$I$29,Y2,1))</f>
        <v/>
      </c>
      <c r="AD61" s="390"/>
      <c r="AE61" s="390" t="str">
        <f>IF(入力シート!$I$29="","",MID(入力シート!$I$29,AA2,1))</f>
        <v/>
      </c>
      <c r="AF61" s="390"/>
      <c r="AG61" s="390" t="str">
        <f>IF(入力シート!$I$29="","",MID(入力シート!$I$29,AC2,1))</f>
        <v/>
      </c>
      <c r="AH61" s="390"/>
      <c r="AI61" s="390" t="str">
        <f>IF(入力シート!$I$29="","",MID(入力シート!$I$29,AE2,1))</f>
        <v/>
      </c>
      <c r="AJ61" s="390"/>
      <c r="AK61" s="390" t="str">
        <f>IF(入力シート!$I$29="","",MID(入力シート!$I$29,AG2,1))</f>
        <v/>
      </c>
      <c r="AL61" s="390"/>
      <c r="AM61" s="390" t="str">
        <f>IF(入力シート!$I$29="","",MID(入力シート!$I$29,AI2,1))</f>
        <v/>
      </c>
      <c r="AN61" s="412"/>
      <c r="AO61" s="390" t="str">
        <f>IF(入力シート!$I$29="","",MID(入力シート!$I$29,AK2,1))</f>
        <v/>
      </c>
      <c r="AP61" s="391"/>
    </row>
    <row r="62" spans="2:64" ht="12" customHeight="1" thickBot="1">
      <c r="B62" s="537"/>
      <c r="C62" s="538"/>
      <c r="D62" s="538"/>
      <c r="E62" s="538"/>
      <c r="F62" s="538"/>
      <c r="G62" s="538"/>
      <c r="H62" s="538"/>
      <c r="I62" s="538"/>
      <c r="J62" s="538"/>
      <c r="K62" s="539"/>
      <c r="L62" s="584"/>
      <c r="M62" s="585"/>
      <c r="N62" s="585"/>
      <c r="O62" s="585"/>
      <c r="P62" s="586"/>
      <c r="Q62" s="464"/>
      <c r="R62" s="415"/>
      <c r="S62" s="414"/>
      <c r="T62" s="415"/>
      <c r="U62" s="414"/>
      <c r="V62" s="415"/>
      <c r="W62" s="414"/>
      <c r="X62" s="415"/>
      <c r="Y62" s="392"/>
      <c r="Z62" s="392"/>
      <c r="AA62" s="392"/>
      <c r="AB62" s="392"/>
      <c r="AC62" s="392"/>
      <c r="AD62" s="392"/>
      <c r="AE62" s="392"/>
      <c r="AF62" s="392"/>
      <c r="AG62" s="392"/>
      <c r="AH62" s="392"/>
      <c r="AI62" s="392"/>
      <c r="AJ62" s="392"/>
      <c r="AK62" s="392"/>
      <c r="AL62" s="392"/>
      <c r="AM62" s="392"/>
      <c r="AN62" s="414"/>
      <c r="AO62" s="392"/>
      <c r="AP62" s="393"/>
    </row>
    <row r="63" spans="2:64" ht="12" customHeight="1">
      <c r="B63" s="537"/>
      <c r="C63" s="538"/>
      <c r="D63" s="538"/>
      <c r="E63" s="538"/>
      <c r="F63" s="538"/>
      <c r="G63" s="538"/>
      <c r="H63" s="538"/>
      <c r="I63" s="538"/>
      <c r="J63" s="538"/>
      <c r="K63" s="539"/>
      <c r="L63" s="543" t="s">
        <v>66</v>
      </c>
      <c r="M63" s="544"/>
      <c r="N63" s="544"/>
      <c r="O63" s="544"/>
      <c r="P63" s="545"/>
      <c r="Q63" s="572" t="str">
        <f>IF(入力シート!$I$30="","",MID(入力シート!$I$30,M2,1))</f>
        <v/>
      </c>
      <c r="R63" s="419"/>
      <c r="S63" s="418" t="str">
        <f>IF(入力シート!$I$30="","",MID(入力シート!$I$30,O2,1))</f>
        <v/>
      </c>
      <c r="T63" s="419"/>
      <c r="U63" s="418" t="str">
        <f>IF(入力シート!$I$30="","",MID(入力シート!$I$30,Q2,1))</f>
        <v/>
      </c>
      <c r="V63" s="419"/>
      <c r="W63" s="418" t="str">
        <f>IF(入力シート!$I$30="","",MID(入力シート!$I$30,S2,1))</f>
        <v/>
      </c>
      <c r="X63" s="419"/>
      <c r="Y63" s="422" t="str">
        <f>IF(入力シート!$I$30="","",MID(入力シート!$I$30,U2,1))</f>
        <v/>
      </c>
      <c r="Z63" s="422"/>
      <c r="AA63" s="422" t="str">
        <f>IF(入力シート!$I$30="","",MID(入力シート!$I$30,W2,1))</f>
        <v/>
      </c>
      <c r="AB63" s="422"/>
      <c r="AC63" s="422" t="str">
        <f>IF(入力シート!$I$30="","",MID(入力シート!$I$30,Y2,1))</f>
        <v/>
      </c>
      <c r="AD63" s="422"/>
      <c r="AE63" s="422" t="str">
        <f>IF(入力シート!$I$30="","",MID(入力シート!$I$30,AA2,1))</f>
        <v/>
      </c>
      <c r="AF63" s="422"/>
      <c r="AG63" s="422" t="str">
        <f>IF(入力シート!$I$30="","",MID(入力シート!$I$30,AC2,1))</f>
        <v/>
      </c>
      <c r="AH63" s="422"/>
      <c r="AI63" s="422" t="str">
        <f>IF(入力シート!$I$30="","",MID(入力シート!$I$30,AE2,1))</f>
        <v/>
      </c>
      <c r="AJ63" s="422"/>
      <c r="AK63" s="422" t="str">
        <f>IF(入力シート!$I$30="","",MID(入力シート!$I$30,AG2,1))</f>
        <v/>
      </c>
      <c r="AL63" s="422"/>
      <c r="AM63" s="390" t="str">
        <f>IF(入力シート!$I$30="","",MID(入力シート!$I$30,AI2,1))</f>
        <v/>
      </c>
      <c r="AN63" s="390"/>
      <c r="AO63" s="390" t="str">
        <f>IF(入力シート!$I$30="","",MID(入力シート!$I$30,AK2,1))</f>
        <v/>
      </c>
      <c r="AP63" s="390"/>
      <c r="AQ63" s="412" t="str">
        <f>IF(入力シート!$I$30="","",MID(入力シート!$I$30,AM2,1))</f>
        <v/>
      </c>
      <c r="AR63" s="413"/>
      <c r="AS63" s="412" t="str">
        <f>IF(入力シート!$I$30="","",MID(入力シート!$I$30,AO2,1))</f>
        <v/>
      </c>
      <c r="AT63" s="413"/>
      <c r="AU63" s="412" t="str">
        <f>IF(入力シート!$I$30="","",MID(入力シート!$I$30,AQ2,1))</f>
        <v/>
      </c>
      <c r="AV63" s="413"/>
      <c r="AW63" s="390" t="str">
        <f>IF(入力シート!$I$30="","",MID(入力シート!$I$30,AS2,1))</f>
        <v/>
      </c>
      <c r="AX63" s="390"/>
      <c r="AY63" s="390" t="str">
        <f>IF(入力シート!$I$30="","",MID(入力シート!$I$30,AU2,1))</f>
        <v/>
      </c>
      <c r="AZ63" s="390"/>
      <c r="BA63" s="390" t="str">
        <f>IF(入力シート!$I$30="","",MID(入力シート!$I$30,AW2,1))</f>
        <v/>
      </c>
      <c r="BB63" s="390"/>
      <c r="BC63" s="390" t="str">
        <f>IF(入力シート!$I$30="","",MID(入力シート!$I$30,AY2,1))</f>
        <v/>
      </c>
      <c r="BD63" s="390"/>
      <c r="BE63" s="390" t="str">
        <f>IF(入力シート!$I$30="","",MID(入力シート!$I$30,BA2,1))</f>
        <v/>
      </c>
      <c r="BF63" s="390"/>
      <c r="BG63" s="390" t="str">
        <f>IF(入力シート!$I$30="","",MID(入力シート!$I$30,BC2,1))</f>
        <v/>
      </c>
      <c r="BH63" s="390"/>
      <c r="BI63" s="390" t="str">
        <f>IF(入力シート!$I$30="","",MID(入力シート!$I$30,BE2,1))</f>
        <v/>
      </c>
      <c r="BJ63" s="390"/>
      <c r="BK63" s="390" t="str">
        <f>IF(入力シート!$I$30="","",MID(入力シート!$I$30,BG2,1))</f>
        <v/>
      </c>
      <c r="BL63" s="391"/>
    </row>
    <row r="64" spans="2:64" ht="12" customHeight="1">
      <c r="B64" s="537"/>
      <c r="C64" s="538"/>
      <c r="D64" s="538"/>
      <c r="E64" s="538"/>
      <c r="F64" s="538"/>
      <c r="G64" s="538"/>
      <c r="H64" s="538"/>
      <c r="I64" s="538"/>
      <c r="J64" s="538"/>
      <c r="K64" s="539"/>
      <c r="L64" s="546"/>
      <c r="M64" s="547"/>
      <c r="N64" s="547"/>
      <c r="O64" s="547"/>
      <c r="P64" s="548"/>
      <c r="Q64" s="573"/>
      <c r="R64" s="505"/>
      <c r="S64" s="506"/>
      <c r="T64" s="505"/>
      <c r="U64" s="506"/>
      <c r="V64" s="505"/>
      <c r="W64" s="506"/>
      <c r="X64" s="505"/>
      <c r="Y64" s="525"/>
      <c r="Z64" s="525"/>
      <c r="AA64" s="525"/>
      <c r="AB64" s="525"/>
      <c r="AC64" s="525"/>
      <c r="AD64" s="525"/>
      <c r="AE64" s="525"/>
      <c r="AF64" s="525"/>
      <c r="AG64" s="525"/>
      <c r="AH64" s="525"/>
      <c r="AI64" s="525"/>
      <c r="AJ64" s="525"/>
      <c r="AK64" s="525"/>
      <c r="AL64" s="525"/>
      <c r="AM64" s="525"/>
      <c r="AN64" s="525"/>
      <c r="AO64" s="525"/>
      <c r="AP64" s="525"/>
      <c r="AQ64" s="506"/>
      <c r="AR64" s="505"/>
      <c r="AS64" s="506"/>
      <c r="AT64" s="505"/>
      <c r="AU64" s="506"/>
      <c r="AV64" s="505"/>
      <c r="AW64" s="525"/>
      <c r="AX64" s="525"/>
      <c r="AY64" s="525"/>
      <c r="AZ64" s="525"/>
      <c r="BA64" s="525"/>
      <c r="BB64" s="525"/>
      <c r="BC64" s="525"/>
      <c r="BD64" s="525"/>
      <c r="BE64" s="525"/>
      <c r="BF64" s="525"/>
      <c r="BG64" s="525"/>
      <c r="BH64" s="525"/>
      <c r="BI64" s="525"/>
      <c r="BJ64" s="525"/>
      <c r="BK64" s="525"/>
      <c r="BL64" s="526"/>
    </row>
    <row r="65" spans="2:129" ht="12" customHeight="1">
      <c r="B65" s="537"/>
      <c r="C65" s="538"/>
      <c r="D65" s="538"/>
      <c r="E65" s="538"/>
      <c r="F65" s="538"/>
      <c r="G65" s="538"/>
      <c r="H65" s="538"/>
      <c r="I65" s="538"/>
      <c r="J65" s="538"/>
      <c r="K65" s="539"/>
      <c r="L65" s="549"/>
      <c r="M65" s="439"/>
      <c r="N65" s="439"/>
      <c r="O65" s="439"/>
      <c r="P65" s="532"/>
      <c r="Q65" s="553" t="str">
        <f>IF(入力シート!$I$30="","",MID(入力シート!$I$30,25,1))</f>
        <v/>
      </c>
      <c r="R65" s="419"/>
      <c r="S65" s="418" t="str">
        <f>IF(入力シート!$I$30="","",MID(入力シート!$I$30,26,1))</f>
        <v/>
      </c>
      <c r="T65" s="419"/>
      <c r="U65" s="418" t="str">
        <f>IF(入力シート!$I$30="","",MID(入力シート!$I$30,27,1))</f>
        <v/>
      </c>
      <c r="V65" s="419"/>
      <c r="W65" s="418" t="str">
        <f>IF(入力シート!$I$30="","",MID(入力シート!$I$30,28,1))</f>
        <v/>
      </c>
      <c r="X65" s="419"/>
      <c r="Y65" s="422" t="str">
        <f>IF(入力シート!$I$30="","",MID(入力シート!$I$30,29,1))</f>
        <v/>
      </c>
      <c r="Z65" s="422"/>
      <c r="AA65" s="422" t="str">
        <f>IF(入力シート!$I$30="","",MID(入力シート!$I$30,30,1))</f>
        <v/>
      </c>
      <c r="AB65" s="422"/>
      <c r="AC65" s="422" t="str">
        <f>IF(入力シート!$I$30="","",MID(入力シート!$I$30,31,1))</f>
        <v/>
      </c>
      <c r="AD65" s="422"/>
      <c r="AE65" s="422" t="str">
        <f>IF(入力シート!$I$30="","",MID(入力シート!$I$30,32,1))</f>
        <v/>
      </c>
      <c r="AF65" s="422"/>
      <c r="AG65" s="422" t="str">
        <f>IF(入力シート!$I$30="","",MID(入力シート!$I$30,33,1))</f>
        <v/>
      </c>
      <c r="AH65" s="422"/>
      <c r="AI65" s="422" t="str">
        <f>IF(入力シート!$I$30="","",MID(入力シート!$I$30,34,1))</f>
        <v/>
      </c>
      <c r="AJ65" s="422"/>
      <c r="AK65" s="422" t="str">
        <f>IF(入力シート!$I$30="","",MID(入力シート!$I$30,35,1))</f>
        <v/>
      </c>
      <c r="AL65" s="422"/>
      <c r="AM65" s="422" t="str">
        <f>IF(入力シート!$I$30="","",MID(入力シート!$I$30,36,1))</f>
        <v/>
      </c>
      <c r="AN65" s="422"/>
      <c r="AO65" s="422" t="str">
        <f>IF(入力シート!$I$30="","",MID(入力シート!$I$30,37,1))</f>
        <v/>
      </c>
      <c r="AP65" s="422"/>
      <c r="AQ65" s="418" t="str">
        <f>IF(入力シート!$I$30="","",MID(入力シート!$I$30,38,1))</f>
        <v/>
      </c>
      <c r="AR65" s="419"/>
      <c r="AS65" s="418" t="str">
        <f>IF(入力シート!$I$30="","",MID(入力シート!$I$30,39,1))</f>
        <v/>
      </c>
      <c r="AT65" s="419"/>
      <c r="AU65" s="418" t="str">
        <f>IF(入力シート!$I$30="","",MID(入力シート!$I$30,40,1))</f>
        <v/>
      </c>
      <c r="AV65" s="419"/>
      <c r="AW65" s="422" t="str">
        <f>IF(入力シート!$I$30="","",MID(入力シート!$I$30,41,1))</f>
        <v/>
      </c>
      <c r="AX65" s="422"/>
      <c r="AY65" s="422" t="str">
        <f>IF(入力シート!$I$30="","",MID(入力シート!$I$30,42,1))</f>
        <v/>
      </c>
      <c r="AZ65" s="422"/>
      <c r="BA65" s="422" t="str">
        <f>IF(入力シート!$I$30="","",MID(入力シート!$I$30,43,1))</f>
        <v/>
      </c>
      <c r="BB65" s="422"/>
      <c r="BC65" s="422" t="str">
        <f>IF(入力シート!$I$30="","",MID(入力シート!$I$30,44,1))</f>
        <v/>
      </c>
      <c r="BD65" s="422"/>
      <c r="BE65" s="422" t="str">
        <f>IF(入力シート!$I$30="","",MID(入力シート!$I$30,45,1))</f>
        <v/>
      </c>
      <c r="BF65" s="422"/>
      <c r="BG65" s="422" t="str">
        <f>IF(入力シート!$I$30="","",MID(入力シート!$I$30,46,1))</f>
        <v/>
      </c>
      <c r="BH65" s="422"/>
      <c r="BI65" s="422" t="str">
        <f>IF(入力シート!$I$30="","",MID(入力シート!$I$30,47,1))</f>
        <v/>
      </c>
      <c r="BJ65" s="422"/>
      <c r="BK65" s="422" t="str">
        <f>IF(入力シート!$I$30="","",MID(入力シート!$I$30,48,1))</f>
        <v/>
      </c>
      <c r="BL65" s="511"/>
    </row>
    <row r="66" spans="2:129" ht="12" customHeight="1" thickBot="1">
      <c r="B66" s="540"/>
      <c r="C66" s="541"/>
      <c r="D66" s="541"/>
      <c r="E66" s="541"/>
      <c r="F66" s="541"/>
      <c r="G66" s="541"/>
      <c r="H66" s="541"/>
      <c r="I66" s="541"/>
      <c r="J66" s="541"/>
      <c r="K66" s="542"/>
      <c r="L66" s="550"/>
      <c r="M66" s="551"/>
      <c r="N66" s="551"/>
      <c r="O66" s="551"/>
      <c r="P66" s="552"/>
      <c r="Q66" s="464"/>
      <c r="R66" s="415"/>
      <c r="S66" s="414"/>
      <c r="T66" s="415"/>
      <c r="U66" s="414"/>
      <c r="V66" s="415"/>
      <c r="W66" s="414"/>
      <c r="X66" s="415"/>
      <c r="Y66" s="392"/>
      <c r="Z66" s="392"/>
      <c r="AA66" s="392"/>
      <c r="AB66" s="392"/>
      <c r="AC66" s="392"/>
      <c r="AD66" s="392"/>
      <c r="AE66" s="392"/>
      <c r="AF66" s="392"/>
      <c r="AG66" s="392"/>
      <c r="AH66" s="392"/>
      <c r="AI66" s="392"/>
      <c r="AJ66" s="392"/>
      <c r="AK66" s="392"/>
      <c r="AL66" s="392"/>
      <c r="AM66" s="392"/>
      <c r="AN66" s="392"/>
      <c r="AO66" s="392"/>
      <c r="AP66" s="392"/>
      <c r="AQ66" s="414"/>
      <c r="AR66" s="415"/>
      <c r="AS66" s="414"/>
      <c r="AT66" s="415"/>
      <c r="AU66" s="414"/>
      <c r="AV66" s="415"/>
      <c r="AW66" s="392"/>
      <c r="AX66" s="392"/>
      <c r="AY66" s="392"/>
      <c r="AZ66" s="392"/>
      <c r="BA66" s="392"/>
      <c r="BB66" s="392"/>
      <c r="BC66" s="392"/>
      <c r="BD66" s="392"/>
      <c r="BE66" s="392"/>
      <c r="BF66" s="392"/>
      <c r="BG66" s="392"/>
      <c r="BH66" s="392"/>
      <c r="BI66" s="392"/>
      <c r="BJ66" s="392"/>
      <c r="BK66" s="392"/>
      <c r="BL66" s="393"/>
    </row>
    <row r="67" spans="2:129" ht="12" customHeight="1">
      <c r="B67" s="575" t="s">
        <v>67</v>
      </c>
      <c r="C67" s="576"/>
      <c r="D67" s="576"/>
      <c r="E67" s="576"/>
      <c r="F67" s="576"/>
      <c r="G67" s="576"/>
      <c r="H67" s="576"/>
      <c r="I67" s="576"/>
      <c r="J67" s="576"/>
      <c r="K67" s="577"/>
      <c r="L67" s="455"/>
      <c r="M67" s="581" t="str">
        <f>IF(入力シート!$M$32="","",IF(($DT$67-9)&lt;=0,"",MID(入力シート!$M$32,$DT$67-9,1)))</f>
        <v/>
      </c>
      <c r="N67" s="413"/>
      <c r="O67" s="412" t="str">
        <f>IF(入力シート!$M$32="","",IF(($DT$67-8)&lt;=0,"",MID(入力シート!$M$32,$DT$67-8,1)))</f>
        <v/>
      </c>
      <c r="P67" s="413"/>
      <c r="Q67" s="412" t="str">
        <f>IF(入力シート!$M$32="","",IF(($DT$67-7)&lt;=0,"",MID(入力シート!$M$32,$DT$67-7,1)))</f>
        <v/>
      </c>
      <c r="R67" s="413"/>
      <c r="S67" s="412" t="str">
        <f>IF(入力シート!$M$32="","",IF(($DT$67-6)&lt;=0,"",MID(入力シート!$M$32,$DT$67-6,1)))</f>
        <v/>
      </c>
      <c r="T67" s="413"/>
      <c r="U67" s="390" t="str">
        <f>IF(入力シート!$M$32="","",IF(($DT$67-5)&lt;=0,"",MID(入力シート!$M$32,$DT$67-5,1)))</f>
        <v/>
      </c>
      <c r="V67" s="390"/>
      <c r="W67" s="390" t="str">
        <f>IF(入力シート!$M$32="","",IF(($DT$67-4)&lt;=0,"",MID(入力シート!$M$32,$DT$67-4,1)))</f>
        <v/>
      </c>
      <c r="X67" s="390"/>
      <c r="Y67" s="390" t="str">
        <f>IF(入力シート!$M$32="","",IF(($DT$67-3)&lt;=0,"",MID(入力シート!$M$32,$DT$67-3,1)))</f>
        <v/>
      </c>
      <c r="Z67" s="390"/>
      <c r="AA67" s="390" t="str">
        <f>IF(入力シート!$M$32="","",IF(($DT$67-2)&lt;=0,"",MID(入力シート!$M$32,$DT$67-2,1)))</f>
        <v/>
      </c>
      <c r="AB67" s="390"/>
      <c r="AC67" s="390" t="str">
        <f>IF(入力シート!$M$32="","",IF(($DT$67-1)&lt;=0,"",MID(入力シート!$M$32,$DT$67-1,1)))</f>
        <v/>
      </c>
      <c r="AD67" s="390"/>
      <c r="AE67" s="390" t="str">
        <f>IF(入力シート!$M$32="","",IF(($DT$67)&lt;=0,"",MID(入力シート!$M$32,$DT$67,1)))</f>
        <v/>
      </c>
      <c r="AF67" s="391"/>
      <c r="AG67" s="426" t="s">
        <v>68</v>
      </c>
      <c r="AH67" s="427"/>
      <c r="AI67" s="427"/>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DT67" s="423">
        <f>LEN(入力シート!M32)</f>
        <v>0</v>
      </c>
      <c r="DU67" s="423"/>
      <c r="DV67" s="424" t="s">
        <v>129</v>
      </c>
      <c r="DW67" s="425"/>
      <c r="DX67" s="425"/>
      <c r="DY67" s="425"/>
    </row>
    <row r="68" spans="2:129" ht="12" customHeight="1" thickBot="1">
      <c r="B68" s="578"/>
      <c r="C68" s="579"/>
      <c r="D68" s="579"/>
      <c r="E68" s="579"/>
      <c r="F68" s="579"/>
      <c r="G68" s="579"/>
      <c r="H68" s="579"/>
      <c r="I68" s="579"/>
      <c r="J68" s="579"/>
      <c r="K68" s="580"/>
      <c r="L68" s="456"/>
      <c r="M68" s="582"/>
      <c r="N68" s="415"/>
      <c r="O68" s="414"/>
      <c r="P68" s="415"/>
      <c r="Q68" s="414"/>
      <c r="R68" s="415"/>
      <c r="S68" s="414"/>
      <c r="T68" s="415"/>
      <c r="U68" s="392"/>
      <c r="V68" s="392"/>
      <c r="W68" s="392"/>
      <c r="X68" s="392"/>
      <c r="Y68" s="392"/>
      <c r="Z68" s="392"/>
      <c r="AA68" s="392"/>
      <c r="AB68" s="392"/>
      <c r="AC68" s="392"/>
      <c r="AD68" s="392"/>
      <c r="AE68" s="392"/>
      <c r="AF68" s="393"/>
      <c r="AG68" s="428"/>
      <c r="AH68" s="429"/>
      <c r="AI68" s="429"/>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DT68" s="423"/>
      <c r="DU68" s="423"/>
      <c r="DV68" s="424"/>
      <c r="DW68" s="425"/>
      <c r="DX68" s="425"/>
      <c r="DY68" s="425"/>
    </row>
    <row r="69" spans="2:129" ht="12" customHeight="1" thickBot="1">
      <c r="B69" s="575" t="s">
        <v>69</v>
      </c>
      <c r="C69" s="576"/>
      <c r="D69" s="576"/>
      <c r="E69" s="576"/>
      <c r="F69" s="576"/>
      <c r="G69" s="576"/>
      <c r="H69" s="576"/>
      <c r="I69" s="576"/>
      <c r="J69" s="576"/>
      <c r="K69" s="577"/>
      <c r="L69" s="457"/>
      <c r="M69" s="583" t="str">
        <f>IF(入力シート!$M$33="","",IF(($DT$69-9)&lt;=0,"",MID(入力シート!$M$33,$DT$69-9,1)))</f>
        <v/>
      </c>
      <c r="N69" s="461"/>
      <c r="O69" s="418" t="str">
        <f>IF(入力シート!$M$33="","",IF(($DT$69-8)&lt;=0,"",MID(入力シート!$M$33,$DT$69-8,1)))</f>
        <v/>
      </c>
      <c r="P69" s="419"/>
      <c r="Q69" s="418" t="str">
        <f>IF(入力シート!$M$33="","",IF(($DT$69-7)&lt;=0,"",MID(入力シート!$M$33,$DT$69-7,1)))</f>
        <v/>
      </c>
      <c r="R69" s="419"/>
      <c r="S69" s="418" t="str">
        <f>IF(入力シート!$M$33="","",IF(($DT$69-6)&lt;=0,"",MID(入力シート!$M$33,$DT$69-6,1)))</f>
        <v/>
      </c>
      <c r="T69" s="419"/>
      <c r="U69" s="422" t="str">
        <f>IF(入力シート!$M$33="","",IF(($DT$69-5)&lt;=0,"",MID(入力シート!$M$33,$DT$69-5,1)))</f>
        <v/>
      </c>
      <c r="V69" s="422"/>
      <c r="W69" s="422" t="str">
        <f>IF(入力シート!$M$33="","",IF(($DT$69-4)&lt;=0,"",MID(入力シート!$M$33,$DT$69-4,1)))</f>
        <v/>
      </c>
      <c r="X69" s="422"/>
      <c r="Y69" s="422" t="str">
        <f>IF(入力シート!$M$33="","",IF(($DT$69-3)&lt;=0,"",MID(入力シート!$M$33,$DT$69-3,1)))</f>
        <v/>
      </c>
      <c r="Z69" s="422"/>
      <c r="AA69" s="422" t="str">
        <f>IF(入力シート!$M$33="","",IF(($DT$69-2)&lt;=0,"",MID(入力シート!$M$33,$DT$69-2,1)))</f>
        <v/>
      </c>
      <c r="AB69" s="422"/>
      <c r="AC69" s="422" t="str">
        <f>IF(入力シート!$M$33="","",IF(($DT$69-1)&lt;=0,"",MID(入力シート!$M$33,$DT$69-1,1)))</f>
        <v/>
      </c>
      <c r="AD69" s="422"/>
      <c r="AE69" s="390" t="str">
        <f>IF(入力シート!$M$33="","",IF(($DT$69)&lt;=0,"",MID(入力シート!$M$33,$DT$69,1)))</f>
        <v/>
      </c>
      <c r="AF69" s="391"/>
      <c r="AG69" s="428" t="s">
        <v>68</v>
      </c>
      <c r="AH69" s="429"/>
      <c r="AI69" s="429"/>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DT69" s="423">
        <f>LEN(入力シート!M33)</f>
        <v>0</v>
      </c>
      <c r="DU69" s="423"/>
      <c r="DV69" s="424" t="s">
        <v>129</v>
      </c>
      <c r="DW69" s="425"/>
      <c r="DX69" s="425"/>
      <c r="DY69" s="425"/>
    </row>
    <row r="70" spans="2:129" ht="12" customHeight="1" thickBot="1">
      <c r="B70" s="578"/>
      <c r="C70" s="579"/>
      <c r="D70" s="579"/>
      <c r="E70" s="579"/>
      <c r="F70" s="579"/>
      <c r="G70" s="579"/>
      <c r="H70" s="579"/>
      <c r="I70" s="579"/>
      <c r="J70" s="579"/>
      <c r="K70" s="580"/>
      <c r="L70" s="457"/>
      <c r="M70" s="583"/>
      <c r="N70" s="461"/>
      <c r="O70" s="414"/>
      <c r="P70" s="415"/>
      <c r="Q70" s="414"/>
      <c r="R70" s="415"/>
      <c r="S70" s="414"/>
      <c r="T70" s="415"/>
      <c r="U70" s="392"/>
      <c r="V70" s="392"/>
      <c r="W70" s="392"/>
      <c r="X70" s="392"/>
      <c r="Y70" s="392"/>
      <c r="Z70" s="392"/>
      <c r="AA70" s="392"/>
      <c r="AB70" s="392"/>
      <c r="AC70" s="392"/>
      <c r="AD70" s="392"/>
      <c r="AE70" s="392"/>
      <c r="AF70" s="393"/>
      <c r="AG70" s="428"/>
      <c r="AH70" s="429"/>
      <c r="AI70" s="429"/>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DT70" s="423"/>
      <c r="DU70" s="423"/>
      <c r="DV70" s="424"/>
      <c r="DW70" s="425"/>
      <c r="DX70" s="425"/>
      <c r="DY70" s="425"/>
    </row>
    <row r="71" spans="2:129" ht="12" customHeight="1" thickBot="1">
      <c r="B71" s="575" t="s">
        <v>70</v>
      </c>
      <c r="C71" s="576"/>
      <c r="D71" s="576"/>
      <c r="E71" s="576"/>
      <c r="F71" s="576"/>
      <c r="G71" s="576"/>
      <c r="H71" s="576"/>
      <c r="I71" s="576"/>
      <c r="J71" s="576"/>
      <c r="K71" s="577"/>
      <c r="L71" s="457"/>
      <c r="M71" s="583" t="str">
        <f>IF(③営業経歴書!$Z$11="","",IF(($DT$71-9)&lt;=0,"",MID(③営業経歴書!$Z$11,$DT$71-9,1)))</f>
        <v/>
      </c>
      <c r="N71" s="461"/>
      <c r="O71" s="418" t="str">
        <f>IF(③営業経歴書!$Z$11="","",IF(($DT$71-8)&lt;=0,"",MID(③営業経歴書!$Z$11,$DT$71-8,1)))</f>
        <v/>
      </c>
      <c r="P71" s="419"/>
      <c r="Q71" s="418" t="str">
        <f>IF(③営業経歴書!$Z$11="","",IF(($DT$71-7)&lt;=0,"",MID(③営業経歴書!$Z$11,$DT$71-7,1)))</f>
        <v/>
      </c>
      <c r="R71" s="419"/>
      <c r="S71" s="418" t="str">
        <f>IF(③営業経歴書!$Z$11="","",IF(($DT$71-6)&lt;=0,"",MID(③営業経歴書!$Z$11,$DT$71-6,1)))</f>
        <v/>
      </c>
      <c r="T71" s="419"/>
      <c r="U71" s="422" t="str">
        <f>IF(③営業経歴書!$Z$11="","",IF(($DT$71-5)&lt;=0,"",MID(③営業経歴書!$Z$11,$DT$71-5,1)))</f>
        <v/>
      </c>
      <c r="V71" s="422"/>
      <c r="W71" s="422" t="str">
        <f>IF(③営業経歴書!$Z$11="","",IF(($DT$71-4)&lt;=0,"",MID(③営業経歴書!$Z$11,$DT$71-4,1)))</f>
        <v/>
      </c>
      <c r="X71" s="422"/>
      <c r="Y71" s="422" t="str">
        <f>IF(③営業経歴書!$Z$11="","",IF(($DT$71-3)&lt;=0,"",MID(③営業経歴書!$Z$11,$DT$71-3,1)))</f>
        <v/>
      </c>
      <c r="Z71" s="422"/>
      <c r="AA71" s="422" t="str">
        <f>IF(③営業経歴書!$Z$11="","",IF(($DT$71-2)&lt;=0,"",MID(③営業経歴書!$Z$11,$DT$71-2,1)))</f>
        <v/>
      </c>
      <c r="AB71" s="422"/>
      <c r="AC71" s="422" t="str">
        <f>IF(③営業経歴書!$Z$11="","",IF(($DT$71-1)&lt;=0,"",MID(③営業経歴書!$Z$11,$DT$71-1,1)))</f>
        <v/>
      </c>
      <c r="AD71" s="422"/>
      <c r="AE71" s="390" t="str">
        <f>IF(③営業経歴書!$Z$11="","",IF(($DT$71-0)&lt;=0,"",MID(③営業経歴書!$Z$11,$DT$71-0,1)))</f>
        <v/>
      </c>
      <c r="AF71" s="391"/>
      <c r="AG71" s="429" t="s">
        <v>68</v>
      </c>
      <c r="AH71" s="429"/>
      <c r="AI71" s="429"/>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DT71" s="423">
        <f>LEN(③営業経歴書!Z11)</f>
        <v>0</v>
      </c>
      <c r="DU71" s="423"/>
      <c r="DV71" s="424" t="s">
        <v>129</v>
      </c>
      <c r="DW71" s="425"/>
      <c r="DX71" s="425"/>
      <c r="DY71" s="425"/>
    </row>
    <row r="72" spans="2:129" ht="12" customHeight="1" thickBot="1">
      <c r="B72" s="578"/>
      <c r="C72" s="579"/>
      <c r="D72" s="579"/>
      <c r="E72" s="579"/>
      <c r="F72" s="579"/>
      <c r="G72" s="579"/>
      <c r="H72" s="579"/>
      <c r="I72" s="579"/>
      <c r="J72" s="579"/>
      <c r="K72" s="580"/>
      <c r="L72" s="457"/>
      <c r="M72" s="583"/>
      <c r="N72" s="461"/>
      <c r="O72" s="414"/>
      <c r="P72" s="415"/>
      <c r="Q72" s="414"/>
      <c r="R72" s="415"/>
      <c r="S72" s="414"/>
      <c r="T72" s="415"/>
      <c r="U72" s="392"/>
      <c r="V72" s="392"/>
      <c r="W72" s="392"/>
      <c r="X72" s="392"/>
      <c r="Y72" s="392"/>
      <c r="Z72" s="392"/>
      <c r="AA72" s="392"/>
      <c r="AB72" s="392"/>
      <c r="AC72" s="392"/>
      <c r="AD72" s="392"/>
      <c r="AE72" s="392"/>
      <c r="AF72" s="393"/>
      <c r="AG72" s="429"/>
      <c r="AH72" s="429"/>
      <c r="AI72" s="429"/>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DT72" s="423"/>
      <c r="DU72" s="423"/>
      <c r="DV72" s="424"/>
      <c r="DW72" s="425"/>
      <c r="DX72" s="425"/>
      <c r="DY72" s="425"/>
    </row>
    <row r="73" spans="2:129" ht="12" customHeight="1">
      <c r="B73" s="554" t="s">
        <v>71</v>
      </c>
      <c r="C73" s="555"/>
      <c r="D73" s="555"/>
      <c r="E73" s="555"/>
      <c r="F73" s="555"/>
      <c r="G73" s="555"/>
      <c r="H73" s="555"/>
      <c r="I73" s="555"/>
      <c r="J73" s="555"/>
      <c r="K73" s="556"/>
      <c r="L73" s="566" t="s">
        <v>72</v>
      </c>
      <c r="M73" s="567"/>
      <c r="N73" s="567"/>
      <c r="O73" s="567"/>
      <c r="P73" s="568"/>
      <c r="Q73" s="463" t="str">
        <f>IF(入力シート!$M$34="","",IF(($DT$73-7)&lt;=0,"",MID(入力シート!$M$34,$DT$73-7,1)))</f>
        <v/>
      </c>
      <c r="R73" s="413"/>
      <c r="S73" s="412" t="str">
        <f>IF(入力シート!$M$34="","",IF(($DT$73-6)&lt;=0,"",MID(入力シート!$M$34,$DT$73-6,1)))</f>
        <v/>
      </c>
      <c r="T73" s="413"/>
      <c r="U73" s="412" t="str">
        <f>IF(入力シート!$M$34="","",IF(($DT$73-5)&lt;=0,"",MID(入力シート!$M$34,$DT$73-5,1)))</f>
        <v/>
      </c>
      <c r="V73" s="413"/>
      <c r="W73" s="412" t="str">
        <f>IF(入力シート!$M$34="","",IF(($DT$73-4)&lt;=0,"",MID(入力シート!$M$34,$DT$73-4,1)))</f>
        <v/>
      </c>
      <c r="X73" s="413"/>
      <c r="Y73" s="390" t="str">
        <f>IF(入力シート!$M$34="","",IF(($DT$73-3)&lt;=0,"",MID(入力シート!$M$34,$DT$73-3,1)))</f>
        <v/>
      </c>
      <c r="Z73" s="390"/>
      <c r="AA73" s="390" t="str">
        <f>IF(入力シート!$M$34="","",IF(($DT$73-2)&lt;=0,"",MID(入力シート!$M$34,$DT$73-2,1)))</f>
        <v/>
      </c>
      <c r="AB73" s="390"/>
      <c r="AC73" s="390" t="str">
        <f>IF(入力シート!$M$34="","",IF(($DT$73-1)&lt;=0,"",MID(入力シート!$M$34,$DT$73-1,1)))</f>
        <v/>
      </c>
      <c r="AD73" s="390"/>
      <c r="AE73" s="390" t="str">
        <f>IF(入力シート!$M$34="","",IF(($DT$73)&lt;=0,"",MID(入力シート!$M$34,$DT$73,1)))</f>
        <v/>
      </c>
      <c r="AF73" s="391"/>
      <c r="AG73" s="428" t="s">
        <v>73</v>
      </c>
      <c r="AH73" s="429"/>
      <c r="AI73" s="429"/>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DT73" s="423">
        <f>LEN(入力シート!M34)</f>
        <v>0</v>
      </c>
      <c r="DU73" s="423"/>
      <c r="DV73" s="424" t="s">
        <v>129</v>
      </c>
      <c r="DW73" s="425"/>
      <c r="DX73" s="425"/>
      <c r="DY73" s="425"/>
    </row>
    <row r="74" spans="2:129" ht="12" customHeight="1" thickBot="1">
      <c r="B74" s="557"/>
      <c r="C74" s="558"/>
      <c r="D74" s="558"/>
      <c r="E74" s="558"/>
      <c r="F74" s="558"/>
      <c r="G74" s="558"/>
      <c r="H74" s="558"/>
      <c r="I74" s="558"/>
      <c r="J74" s="558"/>
      <c r="K74" s="559"/>
      <c r="L74" s="569"/>
      <c r="M74" s="570"/>
      <c r="N74" s="570"/>
      <c r="O74" s="570"/>
      <c r="P74" s="571"/>
      <c r="Q74" s="464"/>
      <c r="R74" s="415"/>
      <c r="S74" s="414"/>
      <c r="T74" s="415"/>
      <c r="U74" s="414"/>
      <c r="V74" s="415"/>
      <c r="W74" s="414"/>
      <c r="X74" s="415"/>
      <c r="Y74" s="392"/>
      <c r="Z74" s="392"/>
      <c r="AA74" s="392"/>
      <c r="AB74" s="392"/>
      <c r="AC74" s="392"/>
      <c r="AD74" s="392"/>
      <c r="AE74" s="392"/>
      <c r="AF74" s="393"/>
      <c r="AG74" s="428"/>
      <c r="AH74" s="429"/>
      <c r="AI74" s="429"/>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DT74" s="423"/>
      <c r="DU74" s="423"/>
      <c r="DV74" s="424"/>
      <c r="DW74" s="425"/>
      <c r="DX74" s="425"/>
      <c r="DY74" s="425"/>
    </row>
    <row r="75" spans="2:129" ht="12" customHeight="1">
      <c r="B75" s="560"/>
      <c r="C75" s="561"/>
      <c r="D75" s="561"/>
      <c r="E75" s="561"/>
      <c r="F75" s="561"/>
      <c r="G75" s="561"/>
      <c r="H75" s="561"/>
      <c r="I75" s="561"/>
      <c r="J75" s="561"/>
      <c r="K75" s="562"/>
      <c r="L75" s="566" t="s">
        <v>74</v>
      </c>
      <c r="M75" s="567"/>
      <c r="N75" s="567"/>
      <c r="O75" s="567"/>
      <c r="P75" s="568"/>
      <c r="Q75" s="463" t="str">
        <f>IF(入力シート!$M$35="","",IF(($DT$75-7)&lt;=0,"",MID(入力シート!$M$35,$DT$75-7,1)))</f>
        <v/>
      </c>
      <c r="R75" s="413"/>
      <c r="S75" s="412" t="str">
        <f>IF(入力シート!$M$35="","",IF(($DT$75-6)&lt;=0,"",MID(入力シート!$M$35,$DT$75-6,1)))</f>
        <v/>
      </c>
      <c r="T75" s="413"/>
      <c r="U75" s="412" t="str">
        <f>IF(入力シート!$M$35="","",IF(($DT$75-5)&lt;=0,"",MID(入力シート!$M$35,$DT$75-5,1)))</f>
        <v/>
      </c>
      <c r="V75" s="413"/>
      <c r="W75" s="412" t="str">
        <f>IF(入力シート!$M$35="","",IF(($DT$75-4)&lt;=0,"",MID(入力シート!$M$35,$DT$75-4,1)))</f>
        <v/>
      </c>
      <c r="X75" s="413"/>
      <c r="Y75" s="390" t="str">
        <f>IF(入力シート!$M$35="","",IF(($DT$75-3)&lt;=0,"",MID(入力シート!$M$35,$DT$75-3,1)))</f>
        <v/>
      </c>
      <c r="Z75" s="390"/>
      <c r="AA75" s="390" t="str">
        <f>IF(入力シート!$M$35="","",IF(($DT$75-2)&lt;=0,"",MID(入力シート!$M$35,$DT$75-2,1)))</f>
        <v/>
      </c>
      <c r="AB75" s="390"/>
      <c r="AC75" s="390" t="str">
        <f>IF(入力シート!$M$35="","",IF(($DT$75-1)&lt;=0,"",MID(入力シート!$M$35,$DT$75-1,1)))</f>
        <v/>
      </c>
      <c r="AD75" s="390"/>
      <c r="AE75" s="390" t="str">
        <f>IF(入力シート!$M$35="","",IF(($DT$75)&lt;=0,"",MID(入力シート!$M$35,$DT$75,1)))</f>
        <v/>
      </c>
      <c r="AF75" s="391"/>
      <c r="AG75" s="428" t="s">
        <v>73</v>
      </c>
      <c r="AH75" s="429"/>
      <c r="AI75" s="429"/>
      <c r="AJ75" s="40"/>
      <c r="AK75" s="40"/>
      <c r="AL75" s="40"/>
      <c r="AM75" s="57"/>
      <c r="AN75" s="57"/>
      <c r="AO75" s="58"/>
      <c r="AP75" s="58"/>
      <c r="AQ75" s="58"/>
      <c r="AR75" s="58"/>
      <c r="DT75" s="423">
        <f>LEN(入力シート!M35)</f>
        <v>0</v>
      </c>
      <c r="DU75" s="423"/>
      <c r="DV75" s="424" t="s">
        <v>129</v>
      </c>
      <c r="DW75" s="425"/>
      <c r="DX75" s="425"/>
      <c r="DY75" s="425"/>
    </row>
    <row r="76" spans="2:129" ht="12" customHeight="1" thickBot="1">
      <c r="B76" s="563"/>
      <c r="C76" s="564"/>
      <c r="D76" s="564"/>
      <c r="E76" s="564"/>
      <c r="F76" s="564"/>
      <c r="G76" s="564"/>
      <c r="H76" s="564"/>
      <c r="I76" s="564"/>
      <c r="J76" s="564"/>
      <c r="K76" s="565"/>
      <c r="L76" s="569"/>
      <c r="M76" s="570"/>
      <c r="N76" s="570"/>
      <c r="O76" s="570"/>
      <c r="P76" s="571"/>
      <c r="Q76" s="464"/>
      <c r="R76" s="415"/>
      <c r="S76" s="414"/>
      <c r="T76" s="415"/>
      <c r="U76" s="414"/>
      <c r="V76" s="415"/>
      <c r="W76" s="414"/>
      <c r="X76" s="415"/>
      <c r="Y76" s="392"/>
      <c r="Z76" s="392"/>
      <c r="AA76" s="392"/>
      <c r="AB76" s="392"/>
      <c r="AC76" s="392"/>
      <c r="AD76" s="392"/>
      <c r="AE76" s="392"/>
      <c r="AF76" s="393"/>
      <c r="AG76" s="428"/>
      <c r="AH76" s="429"/>
      <c r="AI76" s="429"/>
      <c r="AJ76" s="40"/>
      <c r="AK76" s="40"/>
      <c r="AL76" s="40"/>
      <c r="AM76" s="57"/>
      <c r="AN76" s="57"/>
      <c r="AO76" s="58"/>
      <c r="AP76" s="58"/>
      <c r="AQ76" s="58"/>
      <c r="AR76" s="58"/>
      <c r="DT76" s="423"/>
      <c r="DU76" s="423"/>
      <c r="DV76" s="424"/>
      <c r="DW76" s="425"/>
      <c r="DX76" s="425"/>
      <c r="DY76" s="425"/>
    </row>
    <row r="77" spans="2:129" ht="12" customHeight="1">
      <c r="B77" s="575" t="s">
        <v>75</v>
      </c>
      <c r="C77" s="576"/>
      <c r="D77" s="576"/>
      <c r="E77" s="576"/>
      <c r="F77" s="576"/>
      <c r="G77" s="576"/>
      <c r="H77" s="576"/>
      <c r="I77" s="576"/>
      <c r="J77" s="576"/>
      <c r="K77" s="577"/>
      <c r="L77" s="455"/>
      <c r="M77" s="581" t="str">
        <f>IF(入力シート!$M$37="","",IF(($DT$77-9)&lt;=0,"",MID(入力シート!$M$37,$DT$77-9,1)))</f>
        <v/>
      </c>
      <c r="N77" s="413"/>
      <c r="O77" s="412" t="str">
        <f>IF(入力シート!$M$37="","",IF(($DT$77-8)&lt;=0,"",MID(入力シート!$M$37,$DT$77-8,1)))</f>
        <v/>
      </c>
      <c r="P77" s="413"/>
      <c r="Q77" s="412" t="str">
        <f>IF(入力シート!$M$37="","",IF(($DT$77-7)&lt;=0,"",MID(入力シート!$M$37,$DT$77-7,1)))</f>
        <v/>
      </c>
      <c r="R77" s="413"/>
      <c r="S77" s="412" t="str">
        <f>IF(入力シート!$M$37="","",IF(($DT$77-6)&lt;=0,"",MID(入力シート!$M$37,$DT$77-6,1)))</f>
        <v/>
      </c>
      <c r="T77" s="413"/>
      <c r="U77" s="390" t="str">
        <f>IF(入力シート!$M$37="","",IF(($DT$77-5)&lt;=0,"",MID(入力シート!$M$37,$DT$77-5,1)))</f>
        <v/>
      </c>
      <c r="V77" s="390"/>
      <c r="W77" s="390" t="str">
        <f>IF(入力シート!$M$37="","",IF(($DT$77-4)&lt;=0,"",MID(入力シート!$M$37,$DT$77-4,1)))</f>
        <v/>
      </c>
      <c r="X77" s="390"/>
      <c r="Y77" s="390" t="str">
        <f>IF(入力シート!$M$37="","",IF(($DT$77-3)&lt;=0,"",MID(入力シート!$M$37,$DT$77-3,1)))</f>
        <v/>
      </c>
      <c r="Z77" s="390"/>
      <c r="AA77" s="390" t="str">
        <f>IF(入力シート!$M$37="","",IF(($DT$77-2)&lt;=0,"",MID(入力シート!$M$37,$DT$77-2,1)))</f>
        <v/>
      </c>
      <c r="AB77" s="390"/>
      <c r="AC77" s="390" t="str">
        <f>IF(入力シート!$M$37="","",IF(($DT$77-1)&lt;=0,"",MID(入力シート!$M$37,$DT$77-1,1)))</f>
        <v/>
      </c>
      <c r="AD77" s="390"/>
      <c r="AE77" s="390" t="str">
        <f>IF(入力シート!$M$37="","",IF(($DT$77)&lt;=0,"",MID(入力シート!$M$37,$DT$77,1)))</f>
        <v/>
      </c>
      <c r="AF77" s="391"/>
      <c r="AG77" s="429" t="s">
        <v>24</v>
      </c>
      <c r="AH77" s="429"/>
      <c r="AI77" s="429"/>
      <c r="AJ77" s="40"/>
      <c r="AK77" s="40"/>
      <c r="AL77" s="40"/>
      <c r="AM77" s="40"/>
      <c r="AN77" s="40"/>
      <c r="AO77" s="40"/>
      <c r="AP77" s="40"/>
      <c r="AQ77" s="40"/>
      <c r="AR77" s="40"/>
      <c r="DT77" s="423">
        <f>LEN(入力シート!M37)</f>
        <v>0</v>
      </c>
      <c r="DU77" s="423"/>
      <c r="DV77" s="424" t="s">
        <v>129</v>
      </c>
      <c r="DW77" s="425"/>
      <c r="DX77" s="425"/>
      <c r="DY77" s="425"/>
    </row>
    <row r="78" spans="2:129" ht="12" customHeight="1" thickBot="1">
      <c r="B78" s="578"/>
      <c r="C78" s="579"/>
      <c r="D78" s="579"/>
      <c r="E78" s="579"/>
      <c r="F78" s="579"/>
      <c r="G78" s="579"/>
      <c r="H78" s="579"/>
      <c r="I78" s="579"/>
      <c r="J78" s="579"/>
      <c r="K78" s="580"/>
      <c r="L78" s="456"/>
      <c r="M78" s="582"/>
      <c r="N78" s="415"/>
      <c r="O78" s="414"/>
      <c r="P78" s="415"/>
      <c r="Q78" s="414"/>
      <c r="R78" s="415"/>
      <c r="S78" s="414"/>
      <c r="T78" s="415"/>
      <c r="U78" s="392"/>
      <c r="V78" s="392"/>
      <c r="W78" s="392"/>
      <c r="X78" s="392"/>
      <c r="Y78" s="392"/>
      <c r="Z78" s="392"/>
      <c r="AA78" s="392"/>
      <c r="AB78" s="392"/>
      <c r="AC78" s="392"/>
      <c r="AD78" s="392"/>
      <c r="AE78" s="392"/>
      <c r="AF78" s="393"/>
      <c r="AG78" s="429"/>
      <c r="AH78" s="429"/>
      <c r="AI78" s="429"/>
      <c r="AJ78" s="40"/>
      <c r="AK78" s="40"/>
      <c r="AL78" s="40"/>
      <c r="AM78" s="40"/>
      <c r="AN78" s="40"/>
      <c r="AO78" s="40"/>
      <c r="AP78" s="40"/>
      <c r="AQ78" s="40"/>
      <c r="AR78" s="40"/>
      <c r="DT78" s="423"/>
      <c r="DU78" s="423"/>
      <c r="DV78" s="424"/>
      <c r="DW78" s="425"/>
      <c r="DX78" s="425"/>
      <c r="DY78" s="425"/>
    </row>
    <row r="79" spans="2:129" ht="12" customHeight="1">
      <c r="B79" s="54"/>
      <c r="C79" s="54"/>
      <c r="D79" s="54"/>
      <c r="E79" s="54"/>
      <c r="F79" s="54"/>
      <c r="G79" s="54"/>
      <c r="H79" s="54"/>
      <c r="I79" s="54"/>
      <c r="J79" s="54"/>
      <c r="K79" s="54"/>
      <c r="L79" s="55"/>
      <c r="M79" s="55"/>
      <c r="N79" s="55"/>
      <c r="O79" s="55"/>
      <c r="P79" s="55"/>
      <c r="Q79" s="40"/>
      <c r="R79" s="40"/>
      <c r="W79" s="34"/>
      <c r="X79" s="34"/>
      <c r="Y79" s="34"/>
      <c r="Z79" s="40"/>
      <c r="AA79" s="34"/>
      <c r="AB79" s="34"/>
      <c r="AC79" s="34"/>
      <c r="AD79" s="34"/>
      <c r="AE79" s="34"/>
      <c r="AF79" s="34"/>
      <c r="AG79" s="34"/>
      <c r="AH79" s="34"/>
      <c r="AI79" s="34"/>
      <c r="AJ79" s="34"/>
      <c r="AK79" s="34"/>
      <c r="AL79" s="34"/>
      <c r="AM79" s="34"/>
      <c r="AN79" s="34"/>
      <c r="AO79" s="34"/>
      <c r="AP79" s="34"/>
    </row>
    <row r="80" spans="2:129" ht="12" customHeight="1">
      <c r="B80" s="54"/>
      <c r="C80" s="54"/>
      <c r="D80" s="54"/>
      <c r="E80" s="54"/>
      <c r="F80" s="54"/>
      <c r="G80" s="54"/>
      <c r="H80" s="54"/>
      <c r="I80" s="54"/>
      <c r="J80" s="54"/>
      <c r="K80" s="54"/>
      <c r="L80" s="55"/>
      <c r="M80" s="55"/>
      <c r="N80" s="55"/>
      <c r="O80" s="55"/>
      <c r="P80" s="55"/>
      <c r="Q80" s="40"/>
      <c r="R80" s="40"/>
      <c r="W80" s="34"/>
      <c r="X80" s="34"/>
      <c r="Y80" s="34"/>
      <c r="Z80" s="40"/>
      <c r="AA80" s="34"/>
      <c r="AB80" s="34"/>
      <c r="AC80" s="34"/>
      <c r="AD80" s="34"/>
      <c r="AE80" s="34"/>
      <c r="AF80" s="34"/>
      <c r="AG80" s="34"/>
      <c r="AH80" s="34"/>
      <c r="AI80" s="34"/>
      <c r="AJ80" s="34"/>
      <c r="AK80" s="34"/>
      <c r="AL80" s="34"/>
      <c r="AM80" s="34"/>
      <c r="AN80" s="34"/>
      <c r="AO80" s="34"/>
      <c r="AP80" s="34"/>
    </row>
    <row r="81" spans="1:136" ht="12" customHeight="1">
      <c r="B81" s="54"/>
      <c r="C81" s="54"/>
      <c r="D81" s="54"/>
      <c r="E81" s="54"/>
      <c r="F81" s="54"/>
      <c r="G81" s="54"/>
      <c r="H81" s="54"/>
      <c r="I81" s="54"/>
      <c r="J81" s="54"/>
      <c r="K81" s="54"/>
      <c r="L81" s="55"/>
      <c r="M81" s="55"/>
      <c r="N81" s="55"/>
      <c r="O81" s="55"/>
      <c r="P81" s="55"/>
      <c r="Q81" s="40"/>
      <c r="R81" s="40"/>
      <c r="W81" s="34"/>
      <c r="X81" s="34"/>
      <c r="Y81" s="34"/>
      <c r="Z81" s="40"/>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row>
    <row r="82" spans="1:136" ht="12" customHeight="1">
      <c r="B82" s="54"/>
      <c r="C82" s="54"/>
      <c r="D82" s="54"/>
      <c r="E82" s="54"/>
      <c r="F82" s="54"/>
      <c r="G82" s="54"/>
      <c r="H82" s="54"/>
      <c r="I82" s="54"/>
      <c r="J82" s="54"/>
      <c r="K82" s="54"/>
      <c r="L82" s="55"/>
      <c r="M82" s="55"/>
      <c r="N82" s="55"/>
      <c r="O82" s="55"/>
      <c r="P82" s="55"/>
      <c r="Q82" s="40"/>
      <c r="R82" s="40"/>
      <c r="W82" s="34"/>
      <c r="X82" s="34"/>
      <c r="Y82" s="34"/>
      <c r="Z82" s="40"/>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row>
    <row r="83" spans="1:136" ht="12" customHeight="1">
      <c r="B83" s="54"/>
      <c r="C83" s="54"/>
      <c r="D83" s="54"/>
      <c r="E83" s="54"/>
      <c r="F83" s="54"/>
      <c r="G83" s="54"/>
      <c r="H83" s="54"/>
      <c r="I83" s="54"/>
      <c r="J83" s="54"/>
      <c r="K83" s="54"/>
      <c r="L83" s="55"/>
      <c r="M83" s="55"/>
      <c r="N83" s="55"/>
      <c r="O83" s="55"/>
      <c r="P83" s="55"/>
      <c r="Q83" s="40"/>
      <c r="R83" s="40"/>
      <c r="W83" s="34"/>
      <c r="X83" s="34"/>
      <c r="Y83" s="34"/>
      <c r="Z83" s="40"/>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row>
    <row r="84" spans="1:136" ht="12" customHeight="1">
      <c r="B84" s="54"/>
      <c r="C84" s="54"/>
      <c r="D84" s="54"/>
      <c r="E84" s="54"/>
      <c r="F84" s="54"/>
      <c r="G84" s="54"/>
      <c r="H84" s="54"/>
      <c r="I84" s="54"/>
      <c r="J84" s="54"/>
      <c r="K84" s="54"/>
      <c r="L84" s="55"/>
      <c r="M84" s="55"/>
      <c r="N84" s="55"/>
      <c r="O84" s="55"/>
      <c r="P84" s="55"/>
      <c r="Q84" s="40"/>
      <c r="R84" s="40"/>
      <c r="W84" s="34"/>
      <c r="X84" s="34"/>
      <c r="Y84" s="34"/>
      <c r="Z84" s="40"/>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row>
    <row r="85" spans="1:136" ht="12" customHeight="1">
      <c r="B85" s="54"/>
      <c r="C85" s="54"/>
      <c r="D85" s="54"/>
      <c r="E85" s="54"/>
      <c r="F85" s="54"/>
      <c r="G85" s="54"/>
      <c r="H85" s="54"/>
      <c r="I85" s="54"/>
      <c r="J85" s="54"/>
      <c r="K85" s="54"/>
      <c r="L85" s="55"/>
      <c r="M85" s="55"/>
      <c r="N85" s="55"/>
      <c r="O85" s="55"/>
      <c r="P85" s="55"/>
      <c r="Q85" s="40"/>
      <c r="R85" s="40"/>
      <c r="W85" s="34"/>
      <c r="X85" s="34"/>
      <c r="Y85" s="34"/>
      <c r="Z85" s="40"/>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row>
    <row r="86" spans="1:136" ht="12" customHeight="1">
      <c r="B86" s="54"/>
      <c r="C86" s="54"/>
      <c r="D86" s="54"/>
      <c r="E86" s="54"/>
      <c r="F86" s="54"/>
      <c r="G86" s="54"/>
      <c r="H86" s="54"/>
      <c r="I86" s="54"/>
      <c r="J86" s="54"/>
      <c r="K86" s="54"/>
      <c r="L86" s="55"/>
      <c r="M86" s="55"/>
      <c r="N86" s="55"/>
      <c r="O86" s="55"/>
      <c r="P86" s="55"/>
      <c r="Q86" s="40"/>
      <c r="R86" s="40"/>
      <c r="W86" s="34"/>
      <c r="X86" s="34"/>
      <c r="Y86" s="34"/>
      <c r="Z86" s="40"/>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row>
    <row r="87" spans="1:136" ht="12" customHeight="1">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row>
    <row r="88" spans="1:136" ht="12" customHeight="1">
      <c r="B88" s="54"/>
      <c r="C88" s="54"/>
      <c r="D88" s="54"/>
      <c r="E88" s="54"/>
      <c r="F88" s="54"/>
      <c r="G88" s="54"/>
      <c r="H88" s="54"/>
      <c r="I88" s="54"/>
      <c r="J88" s="54"/>
      <c r="K88" s="54"/>
      <c r="L88" s="55"/>
      <c r="M88" s="55"/>
      <c r="N88" s="55"/>
      <c r="O88" s="55"/>
      <c r="P88" s="55"/>
      <c r="Q88" s="40"/>
      <c r="R88" s="40"/>
      <c r="S88" s="40"/>
      <c r="T88" s="40"/>
      <c r="U88" s="40"/>
      <c r="V88" s="40"/>
      <c r="W88" s="40"/>
      <c r="X88" s="40"/>
      <c r="Y88" s="40"/>
      <c r="Z88" s="40"/>
      <c r="AA88" s="40"/>
      <c r="AB88" s="40"/>
      <c r="AC88" s="40"/>
      <c r="AD88" s="40"/>
      <c r="AE88" s="40"/>
      <c r="AF88" s="40"/>
      <c r="AG88" s="59"/>
      <c r="AH88" s="59"/>
      <c r="BF88" s="40"/>
      <c r="BG88" s="40"/>
      <c r="BH88" s="40"/>
      <c r="BI88" s="40"/>
      <c r="BJ88" s="40"/>
      <c r="BK88" s="40"/>
      <c r="BL88" s="40"/>
      <c r="DR88" s="33"/>
      <c r="DS88" s="33"/>
      <c r="DT88" s="33"/>
      <c r="DU88" s="33"/>
      <c r="DV88" s="33"/>
      <c r="DW88" s="33"/>
      <c r="DX88" s="33"/>
      <c r="DY88" s="33"/>
      <c r="DZ88" s="33"/>
      <c r="EA88" s="33"/>
      <c r="EB88" s="33"/>
      <c r="EC88" s="33"/>
      <c r="ED88" s="33"/>
      <c r="EE88" s="33"/>
      <c r="EF88" s="33"/>
    </row>
    <row r="89" spans="1:136" ht="12" customHeight="1">
      <c r="B89" s="54"/>
      <c r="C89" s="54"/>
      <c r="D89" s="54"/>
      <c r="E89" s="54"/>
      <c r="F89" s="54"/>
      <c r="G89" s="54"/>
      <c r="H89" s="54"/>
      <c r="I89" s="54"/>
      <c r="J89" s="54"/>
      <c r="K89" s="54"/>
      <c r="L89" s="55"/>
      <c r="M89" s="55"/>
      <c r="N89" s="55"/>
      <c r="O89" s="55"/>
      <c r="P89" s="55"/>
      <c r="Q89" s="40"/>
      <c r="R89" s="40"/>
      <c r="S89" s="40"/>
      <c r="T89" s="40"/>
      <c r="U89" s="40"/>
      <c r="V89" s="40"/>
      <c r="W89" s="40"/>
      <c r="X89" s="40"/>
      <c r="Y89" s="40"/>
      <c r="Z89" s="40"/>
      <c r="AA89" s="40"/>
      <c r="AB89" s="40"/>
      <c r="AC89" s="40"/>
      <c r="AD89" s="40"/>
      <c r="AE89" s="40"/>
      <c r="AF89" s="40"/>
      <c r="AG89" s="59"/>
      <c r="AH89" s="59"/>
      <c r="BF89" s="40"/>
      <c r="BG89" s="40"/>
      <c r="BH89" s="40"/>
      <c r="BI89" s="40"/>
      <c r="BJ89" s="40"/>
      <c r="BK89" s="40"/>
      <c r="BL89" s="40"/>
    </row>
    <row r="90" spans="1:136" ht="12" customHeight="1">
      <c r="A90" s="60"/>
      <c r="R90" s="599" t="s">
        <v>272</v>
      </c>
      <c r="S90" s="439"/>
      <c r="T90" s="439"/>
      <c r="U90" s="439"/>
      <c r="V90" s="439"/>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BB90" s="471" t="s">
        <v>270</v>
      </c>
      <c r="BC90" s="471"/>
      <c r="BD90" s="471"/>
      <c r="BE90" s="471"/>
      <c r="BF90" s="471"/>
      <c r="BG90" s="471"/>
      <c r="BH90" s="471"/>
      <c r="BI90" s="471"/>
      <c r="BJ90" s="471"/>
    </row>
    <row r="91" spans="1:136" ht="12" customHeight="1">
      <c r="A91" s="60"/>
      <c r="R91" s="439"/>
      <c r="S91" s="439"/>
      <c r="T91" s="439"/>
      <c r="U91" s="439"/>
      <c r="V91" s="439"/>
      <c r="W91" s="439"/>
      <c r="X91" s="439"/>
      <c r="Y91" s="439"/>
      <c r="Z91" s="439"/>
      <c r="AA91" s="439"/>
      <c r="AB91" s="439"/>
      <c r="AC91" s="439"/>
      <c r="AD91" s="439"/>
      <c r="AE91" s="439"/>
      <c r="AF91" s="439"/>
      <c r="AG91" s="439"/>
      <c r="AH91" s="439"/>
      <c r="AI91" s="439"/>
      <c r="AJ91" s="439"/>
      <c r="AK91" s="439"/>
      <c r="AL91" s="439"/>
      <c r="AM91" s="439"/>
      <c r="AN91" s="439"/>
      <c r="AO91" s="439"/>
      <c r="AP91" s="439"/>
      <c r="AQ91" s="439"/>
      <c r="AR91" s="439"/>
      <c r="BE91" s="425"/>
      <c r="BF91" s="425"/>
      <c r="BG91" s="425"/>
      <c r="BH91" s="425"/>
      <c r="BI91" s="425"/>
    </row>
    <row r="92" spans="1:136" ht="12" customHeight="1">
      <c r="A92" s="60"/>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BE92" s="35"/>
      <c r="BF92" s="35"/>
      <c r="BG92" s="35"/>
      <c r="BH92" s="35"/>
      <c r="BI92" s="35"/>
    </row>
    <row r="93" spans="1:136" ht="12" customHeight="1">
      <c r="B93" s="442" t="s">
        <v>35</v>
      </c>
      <c r="C93" s="442"/>
      <c r="D93" s="442"/>
      <c r="E93" s="442"/>
      <c r="F93" s="442"/>
      <c r="G93" s="394" t="s">
        <v>284</v>
      </c>
      <c r="H93" s="394"/>
      <c r="I93" s="394"/>
      <c r="J93" s="394"/>
      <c r="K93" s="394"/>
      <c r="L93" s="394"/>
      <c r="M93" s="394"/>
      <c r="N93" s="394"/>
      <c r="O93" s="394"/>
      <c r="P93" s="394"/>
      <c r="Q93" s="394"/>
      <c r="R93" s="394"/>
    </row>
    <row r="94" spans="1:136" ht="12" customHeight="1">
      <c r="B94" s="442"/>
      <c r="C94" s="442"/>
      <c r="D94" s="442"/>
      <c r="E94" s="442"/>
      <c r="F94" s="442"/>
      <c r="G94" s="394"/>
      <c r="H94" s="394"/>
      <c r="I94" s="394"/>
      <c r="J94" s="394"/>
      <c r="K94" s="394"/>
      <c r="L94" s="394"/>
      <c r="M94" s="394"/>
      <c r="N94" s="394"/>
      <c r="O94" s="394"/>
      <c r="P94" s="394"/>
      <c r="Q94" s="394"/>
      <c r="R94" s="394"/>
      <c r="Z94" s="656" t="s">
        <v>63</v>
      </c>
      <c r="AA94" s="656"/>
      <c r="AB94" s="656"/>
      <c r="AC94" s="656"/>
      <c r="AD94" s="656"/>
      <c r="AE94" s="656"/>
      <c r="AF94" s="56"/>
      <c r="AG94" s="56"/>
      <c r="AH94" s="598" t="str">
        <f>IF(入力シート!I6="","",入力シート!I6)</f>
        <v/>
      </c>
      <c r="AI94" s="598"/>
      <c r="AJ94" s="598"/>
      <c r="AK94" s="598"/>
      <c r="AL94" s="598"/>
      <c r="AM94" s="598"/>
      <c r="AN94" s="598"/>
      <c r="AO94" s="598"/>
      <c r="AP94" s="598"/>
      <c r="AQ94" s="598"/>
      <c r="AR94" s="598"/>
      <c r="AS94" s="598"/>
      <c r="AT94" s="598"/>
      <c r="AU94" s="56"/>
      <c r="AV94" s="56"/>
    </row>
    <row r="95" spans="1:136" ht="12" customHeight="1"/>
    <row r="96" spans="1:136" ht="12" customHeight="1"/>
    <row r="97" spans="5:59" ht="12" customHeight="1"/>
    <row r="98" spans="5:59" ht="12" customHeight="1"/>
    <row r="99" spans="5:59" ht="12" customHeight="1"/>
    <row r="100" spans="5:59" ht="12" customHeight="1">
      <c r="E100" s="600" t="s">
        <v>185</v>
      </c>
      <c r="F100" s="601"/>
      <c r="G100" s="601"/>
      <c r="H100" s="602"/>
      <c r="I100" s="606" t="s">
        <v>186</v>
      </c>
      <c r="J100" s="607"/>
      <c r="K100" s="607"/>
      <c r="L100" s="607"/>
      <c r="M100" s="607"/>
      <c r="N100" s="607"/>
      <c r="O100" s="607"/>
      <c r="P100" s="607"/>
      <c r="Q100" s="607"/>
      <c r="R100" s="607"/>
      <c r="S100" s="607"/>
      <c r="T100" s="607"/>
      <c r="U100" s="607"/>
      <c r="V100" s="607"/>
      <c r="W100" s="607"/>
      <c r="X100" s="607"/>
      <c r="Y100" s="607"/>
      <c r="Z100" s="607"/>
      <c r="AA100" s="607"/>
      <c r="AB100" s="607"/>
      <c r="AC100" s="607"/>
      <c r="AD100" s="608"/>
      <c r="AL100" s="62"/>
      <c r="AM100" s="63"/>
      <c r="AN100" s="63"/>
      <c r="AO100" s="63"/>
      <c r="AP100" s="63"/>
      <c r="AQ100" s="63"/>
      <c r="AR100" s="62"/>
      <c r="AS100" s="62"/>
      <c r="AT100" s="64"/>
      <c r="AU100" s="64"/>
      <c r="AV100" s="64"/>
      <c r="AW100" s="64"/>
      <c r="AX100" s="64"/>
      <c r="AY100" s="64"/>
      <c r="AZ100" s="64"/>
      <c r="BA100" s="64"/>
      <c r="BB100" s="64"/>
      <c r="BC100" s="64"/>
      <c r="BD100" s="64"/>
      <c r="BE100" s="64"/>
      <c r="BF100" s="64"/>
      <c r="BG100" s="62"/>
    </row>
    <row r="101" spans="5:59" ht="12" customHeight="1" thickBot="1">
      <c r="E101" s="603"/>
      <c r="F101" s="604"/>
      <c r="G101" s="604"/>
      <c r="H101" s="605"/>
      <c r="I101" s="609"/>
      <c r="J101" s="610"/>
      <c r="K101" s="610"/>
      <c r="L101" s="610"/>
      <c r="M101" s="610"/>
      <c r="N101" s="610"/>
      <c r="O101" s="610"/>
      <c r="P101" s="610"/>
      <c r="Q101" s="610"/>
      <c r="R101" s="610"/>
      <c r="S101" s="610"/>
      <c r="T101" s="610"/>
      <c r="U101" s="611"/>
      <c r="V101" s="611"/>
      <c r="W101" s="610"/>
      <c r="X101" s="610"/>
      <c r="Y101" s="610"/>
      <c r="Z101" s="610"/>
      <c r="AA101" s="610"/>
      <c r="AB101" s="610"/>
      <c r="AC101" s="610"/>
      <c r="AD101" s="612"/>
      <c r="AK101" s="62"/>
      <c r="AL101" s="62"/>
      <c r="AM101" s="62"/>
      <c r="AN101" s="62"/>
    </row>
    <row r="102" spans="5:59" ht="12" customHeight="1" thickBot="1">
      <c r="E102" s="613" t="str">
        <f>IF(入力シート!$D$45="","","○")</f>
        <v/>
      </c>
      <c r="F102" s="614"/>
      <c r="G102" s="614"/>
      <c r="H102" s="615"/>
      <c r="I102" s="619" t="s">
        <v>205</v>
      </c>
      <c r="J102" s="620"/>
      <c r="K102" s="622" t="s">
        <v>206</v>
      </c>
      <c r="L102" s="623"/>
      <c r="M102" s="623"/>
      <c r="N102" s="623"/>
      <c r="O102" s="623"/>
      <c r="P102" s="623"/>
      <c r="Q102" s="623"/>
      <c r="R102" s="623"/>
      <c r="S102" s="623"/>
      <c r="T102" s="623"/>
      <c r="U102" s="626" t="str">
        <f>IF(入力シート!K45="","","○")</f>
        <v/>
      </c>
      <c r="V102" s="627"/>
      <c r="W102" s="623" t="s">
        <v>207</v>
      </c>
      <c r="X102" s="623"/>
      <c r="Y102" s="623"/>
      <c r="Z102" s="623"/>
      <c r="AA102" s="623"/>
      <c r="AB102" s="623"/>
      <c r="AC102" s="623"/>
      <c r="AD102" s="628"/>
      <c r="AK102" s="62"/>
      <c r="AL102" s="62"/>
      <c r="AM102" s="62"/>
      <c r="AN102" s="62"/>
    </row>
    <row r="103" spans="5:59" ht="12" customHeight="1" thickBot="1">
      <c r="E103" s="616"/>
      <c r="F103" s="617"/>
      <c r="G103" s="617"/>
      <c r="H103" s="618"/>
      <c r="I103" s="546"/>
      <c r="J103" s="621"/>
      <c r="K103" s="624"/>
      <c r="L103" s="625"/>
      <c r="M103" s="625"/>
      <c r="N103" s="625"/>
      <c r="O103" s="625"/>
      <c r="P103" s="625"/>
      <c r="Q103" s="625"/>
      <c r="R103" s="625"/>
      <c r="S103" s="625"/>
      <c r="T103" s="625"/>
      <c r="U103" s="626"/>
      <c r="V103" s="627"/>
      <c r="W103" s="629"/>
      <c r="X103" s="629"/>
      <c r="Y103" s="629"/>
      <c r="Z103" s="629"/>
      <c r="AA103" s="629"/>
      <c r="AB103" s="629"/>
      <c r="AC103" s="629"/>
      <c r="AD103" s="630"/>
      <c r="AK103" s="62"/>
      <c r="AL103" s="62"/>
      <c r="AM103" s="62"/>
      <c r="AN103" s="62"/>
    </row>
    <row r="104" spans="5:59" ht="12" customHeight="1" thickBot="1">
      <c r="E104" s="616"/>
      <c r="F104" s="617"/>
      <c r="G104" s="617"/>
      <c r="H104" s="618"/>
      <c r="I104" s="546"/>
      <c r="J104" s="621"/>
      <c r="K104" s="624"/>
      <c r="L104" s="625"/>
      <c r="M104" s="625"/>
      <c r="N104" s="625"/>
      <c r="O104" s="625"/>
      <c r="P104" s="625"/>
      <c r="Q104" s="625"/>
      <c r="R104" s="625"/>
      <c r="S104" s="625"/>
      <c r="T104" s="625"/>
      <c r="U104" s="626" t="str">
        <f>IF(入力シート!K46="","","○")</f>
        <v/>
      </c>
      <c r="V104" s="627"/>
      <c r="W104" s="623" t="s">
        <v>208</v>
      </c>
      <c r="X104" s="623"/>
      <c r="Y104" s="623"/>
      <c r="Z104" s="623"/>
      <c r="AA104" s="623"/>
      <c r="AB104" s="623"/>
      <c r="AC104" s="623"/>
      <c r="AD104" s="628"/>
      <c r="AK104" s="62"/>
      <c r="AL104" s="62"/>
      <c r="AM104" s="62"/>
      <c r="AN104" s="62"/>
    </row>
    <row r="105" spans="5:59" ht="12" customHeight="1" thickBot="1">
      <c r="E105" s="616"/>
      <c r="F105" s="617"/>
      <c r="G105" s="617"/>
      <c r="H105" s="618"/>
      <c r="I105" s="546"/>
      <c r="J105" s="621"/>
      <c r="K105" s="624"/>
      <c r="L105" s="625"/>
      <c r="M105" s="625"/>
      <c r="N105" s="625"/>
      <c r="O105" s="625"/>
      <c r="P105" s="625"/>
      <c r="Q105" s="625"/>
      <c r="R105" s="625"/>
      <c r="S105" s="625"/>
      <c r="T105" s="625"/>
      <c r="U105" s="626"/>
      <c r="V105" s="627"/>
      <c r="W105" s="629"/>
      <c r="X105" s="629"/>
      <c r="Y105" s="629"/>
      <c r="Z105" s="629"/>
      <c r="AA105" s="629"/>
      <c r="AB105" s="629"/>
      <c r="AC105" s="629"/>
      <c r="AD105" s="630"/>
      <c r="AK105" s="62"/>
      <c r="AL105" s="62"/>
      <c r="AM105" s="62"/>
      <c r="AN105" s="62"/>
    </row>
    <row r="106" spans="5:59" ht="12" customHeight="1" thickBot="1">
      <c r="E106" s="613" t="str">
        <f>IF(入力シート!$D$47="","","○")</f>
        <v/>
      </c>
      <c r="F106" s="614"/>
      <c r="G106" s="614"/>
      <c r="H106" s="615"/>
      <c r="I106" s="634" t="s">
        <v>209</v>
      </c>
      <c r="J106" s="620"/>
      <c r="K106" s="622" t="s">
        <v>210</v>
      </c>
      <c r="L106" s="623"/>
      <c r="M106" s="623"/>
      <c r="N106" s="623"/>
      <c r="O106" s="623"/>
      <c r="P106" s="623"/>
      <c r="Q106" s="623"/>
      <c r="R106" s="623"/>
      <c r="S106" s="623"/>
      <c r="T106" s="623"/>
      <c r="U106" s="626" t="str">
        <f>IF(入力シート!K47="","","○")</f>
        <v/>
      </c>
      <c r="V106" s="627"/>
      <c r="W106" s="623" t="s">
        <v>211</v>
      </c>
      <c r="X106" s="623"/>
      <c r="Y106" s="623"/>
      <c r="Z106" s="623"/>
      <c r="AA106" s="623"/>
      <c r="AB106" s="623"/>
      <c r="AC106" s="623"/>
      <c r="AD106" s="628"/>
      <c r="AK106" s="62"/>
    </row>
    <row r="107" spans="5:59" ht="12" customHeight="1" thickBot="1">
      <c r="E107" s="616"/>
      <c r="F107" s="617"/>
      <c r="G107" s="617"/>
      <c r="H107" s="618"/>
      <c r="I107" s="547"/>
      <c r="J107" s="621"/>
      <c r="K107" s="624"/>
      <c r="L107" s="625"/>
      <c r="M107" s="625"/>
      <c r="N107" s="625"/>
      <c r="O107" s="625"/>
      <c r="P107" s="625"/>
      <c r="Q107" s="625"/>
      <c r="R107" s="625"/>
      <c r="S107" s="625"/>
      <c r="T107" s="625"/>
      <c r="U107" s="626"/>
      <c r="V107" s="627"/>
      <c r="W107" s="629"/>
      <c r="X107" s="629"/>
      <c r="Y107" s="629"/>
      <c r="Z107" s="629"/>
      <c r="AA107" s="629"/>
      <c r="AB107" s="629"/>
      <c r="AC107" s="629"/>
      <c r="AD107" s="630"/>
      <c r="AJ107" s="65" t="s">
        <v>212</v>
      </c>
      <c r="AK107" s="66"/>
    </row>
    <row r="108" spans="5:59" ht="12" customHeight="1" thickBot="1">
      <c r="E108" s="616"/>
      <c r="F108" s="617"/>
      <c r="G108" s="617"/>
      <c r="H108" s="618"/>
      <c r="I108" s="547"/>
      <c r="J108" s="621"/>
      <c r="K108" s="624"/>
      <c r="L108" s="625"/>
      <c r="M108" s="625"/>
      <c r="N108" s="625"/>
      <c r="O108" s="625"/>
      <c r="P108" s="625"/>
      <c r="Q108" s="625"/>
      <c r="R108" s="625"/>
      <c r="S108" s="625"/>
      <c r="T108" s="625"/>
      <c r="U108" s="626" t="str">
        <f>IF(入力シート!K48="","","○")</f>
        <v/>
      </c>
      <c r="V108" s="627"/>
      <c r="W108" s="623" t="s">
        <v>213</v>
      </c>
      <c r="X108" s="623"/>
      <c r="Y108" s="623"/>
      <c r="Z108" s="623"/>
      <c r="AA108" s="623"/>
      <c r="AB108" s="623"/>
      <c r="AC108" s="623"/>
      <c r="AD108" s="628"/>
      <c r="AJ108" s="636" t="s">
        <v>214</v>
      </c>
      <c r="AK108" s="638" t="str">
        <f>IF(入力シート!$X$48="","",MID(入力シート!$X$48,M2,1))</f>
        <v/>
      </c>
      <c r="AL108" s="639"/>
      <c r="AM108" s="642" t="str">
        <f>IF(入力シート!$X$48="","",MID(入力シート!$X$48,O2,1))</f>
        <v/>
      </c>
      <c r="AN108" s="639"/>
      <c r="AO108" s="642" t="str">
        <f>IF(入力シート!$X$48="","",MID(入力シート!$X$48,Q2,1))</f>
        <v/>
      </c>
      <c r="AP108" s="639"/>
      <c r="AQ108" s="642" t="str">
        <f>IF(入力シート!$X$48="","",MID(入力シート!$X$48,S2,1))</f>
        <v/>
      </c>
      <c r="AR108" s="639"/>
      <c r="AS108" s="642" t="str">
        <f>IF(入力シート!$X$48="","",MID(入力シート!$X$48,U2,1))</f>
        <v/>
      </c>
      <c r="AT108" s="639"/>
      <c r="AU108" s="642" t="str">
        <f>IF(入力シート!$X$48="","",MID(入力シート!$X$48,W2,1))</f>
        <v/>
      </c>
      <c r="AV108" s="639"/>
      <c r="AW108" s="642" t="str">
        <f>IF(入力シート!$X$48="","",MID(入力シート!$X$48,Y2,1))</f>
        <v/>
      </c>
      <c r="AX108" s="639"/>
      <c r="AY108" s="642" t="str">
        <f>IF(入力シート!$X$48="","",MID(入力シート!$X$48,AA2,1))</f>
        <v/>
      </c>
      <c r="AZ108" s="639"/>
      <c r="BA108" s="642" t="str">
        <f>IF(入力シート!$X$48="","",MID(入力シート!$X$48,AC2,1))</f>
        <v/>
      </c>
      <c r="BB108" s="639"/>
      <c r="BC108" s="642" t="str">
        <f>IF(入力シート!$X$48="","",MID(入力シート!$X$48,AE2,1))</f>
        <v/>
      </c>
      <c r="BD108" s="644"/>
    </row>
    <row r="109" spans="5:59" ht="12" customHeight="1" thickBot="1">
      <c r="E109" s="616"/>
      <c r="F109" s="617"/>
      <c r="G109" s="617"/>
      <c r="H109" s="618"/>
      <c r="I109" s="547"/>
      <c r="J109" s="621"/>
      <c r="K109" s="624"/>
      <c r="L109" s="625"/>
      <c r="M109" s="625"/>
      <c r="N109" s="625"/>
      <c r="O109" s="625"/>
      <c r="P109" s="625"/>
      <c r="Q109" s="625"/>
      <c r="R109" s="625"/>
      <c r="S109" s="625"/>
      <c r="T109" s="625"/>
      <c r="U109" s="626"/>
      <c r="V109" s="627"/>
      <c r="W109" s="629"/>
      <c r="X109" s="629"/>
      <c r="Y109" s="629"/>
      <c r="Z109" s="629"/>
      <c r="AA109" s="629"/>
      <c r="AB109" s="629"/>
      <c r="AC109" s="629"/>
      <c r="AD109" s="630"/>
      <c r="AJ109" s="637"/>
      <c r="AK109" s="640"/>
      <c r="AL109" s="641"/>
      <c r="AM109" s="643"/>
      <c r="AN109" s="641"/>
      <c r="AO109" s="643"/>
      <c r="AP109" s="641"/>
      <c r="AQ109" s="643"/>
      <c r="AR109" s="641"/>
      <c r="AS109" s="643"/>
      <c r="AT109" s="641"/>
      <c r="AU109" s="643"/>
      <c r="AV109" s="641"/>
      <c r="AW109" s="643"/>
      <c r="AX109" s="641"/>
      <c r="AY109" s="643"/>
      <c r="AZ109" s="641"/>
      <c r="BA109" s="643"/>
      <c r="BB109" s="641"/>
      <c r="BC109" s="643"/>
      <c r="BD109" s="645"/>
    </row>
    <row r="110" spans="5:59" ht="12" customHeight="1" thickBot="1">
      <c r="E110" s="616"/>
      <c r="F110" s="617"/>
      <c r="G110" s="617"/>
      <c r="H110" s="618"/>
      <c r="I110" s="547"/>
      <c r="J110" s="621"/>
      <c r="K110" s="624"/>
      <c r="L110" s="625"/>
      <c r="M110" s="625"/>
      <c r="N110" s="625"/>
      <c r="O110" s="625"/>
      <c r="P110" s="625"/>
      <c r="Q110" s="625"/>
      <c r="R110" s="625"/>
      <c r="S110" s="625"/>
      <c r="T110" s="625"/>
      <c r="U110" s="626" t="str">
        <f>IF(入力シート!K49="","","○")</f>
        <v/>
      </c>
      <c r="V110" s="627"/>
      <c r="W110" s="623" t="s">
        <v>215</v>
      </c>
      <c r="X110" s="623"/>
      <c r="Y110" s="623"/>
      <c r="Z110" s="623"/>
      <c r="AA110" s="623"/>
      <c r="AB110" s="623"/>
      <c r="AC110" s="623"/>
      <c r="AD110" s="628"/>
      <c r="AJ110" s="636" t="s">
        <v>209</v>
      </c>
      <c r="AK110" s="638" t="str">
        <f>IF(入力シート!$X$49="","",MID(入力シート!$X$49,M2,1))</f>
        <v/>
      </c>
      <c r="AL110" s="639"/>
      <c r="AM110" s="642" t="str">
        <f>IF(入力シート!$X$49="","",MID(入力シート!$X$49,O2,1))</f>
        <v/>
      </c>
      <c r="AN110" s="639"/>
      <c r="AO110" s="642" t="str">
        <f>IF(入力シート!$X$49="","",MID(入力シート!$X$49,Q2,1))</f>
        <v/>
      </c>
      <c r="AP110" s="639"/>
      <c r="AQ110" s="642" t="str">
        <f>IF(入力シート!$X$49="","",MID(入力シート!$X$49,S2,1))</f>
        <v/>
      </c>
      <c r="AR110" s="639"/>
      <c r="AS110" s="642" t="str">
        <f>IF(入力シート!$X$49="","",MID(入力シート!$X$49,U2,1))</f>
        <v/>
      </c>
      <c r="AT110" s="639"/>
      <c r="AU110" s="642" t="str">
        <f>IF(入力シート!$X$49="","",MID(入力シート!$X$49,W2,1))</f>
        <v/>
      </c>
      <c r="AV110" s="639"/>
      <c r="AW110" s="642" t="str">
        <f>IF(入力シート!$X$49="","",MID(入力シート!$X$49,Y2,1))</f>
        <v/>
      </c>
      <c r="AX110" s="639"/>
      <c r="AY110" s="642" t="str">
        <f>IF(入力シート!$X$49="","",MID(入力シート!$X$49,AA2,1))</f>
        <v/>
      </c>
      <c r="AZ110" s="639"/>
      <c r="BA110" s="642" t="str">
        <f>IF(入力シート!$X$49="","",MID(入力シート!$X$49,AC2,1))</f>
        <v/>
      </c>
      <c r="BB110" s="639"/>
      <c r="BC110" s="642" t="str">
        <f>IF(入力シート!$X$49="","",MID(入力シート!$X$49,AE2,1))</f>
        <v/>
      </c>
      <c r="BD110" s="644"/>
    </row>
    <row r="111" spans="5:59" ht="12" customHeight="1" thickBot="1">
      <c r="E111" s="616"/>
      <c r="F111" s="617"/>
      <c r="G111" s="617"/>
      <c r="H111" s="618"/>
      <c r="I111" s="547"/>
      <c r="J111" s="621"/>
      <c r="K111" s="624"/>
      <c r="L111" s="625"/>
      <c r="M111" s="625"/>
      <c r="N111" s="625"/>
      <c r="O111" s="625"/>
      <c r="P111" s="625"/>
      <c r="Q111" s="625"/>
      <c r="R111" s="625"/>
      <c r="S111" s="625"/>
      <c r="T111" s="625"/>
      <c r="U111" s="626"/>
      <c r="V111" s="627"/>
      <c r="W111" s="629"/>
      <c r="X111" s="629"/>
      <c r="Y111" s="629"/>
      <c r="Z111" s="629"/>
      <c r="AA111" s="629"/>
      <c r="AB111" s="629"/>
      <c r="AC111" s="629"/>
      <c r="AD111" s="630"/>
      <c r="AJ111" s="637"/>
      <c r="AK111" s="640"/>
      <c r="AL111" s="641"/>
      <c r="AM111" s="643"/>
      <c r="AN111" s="641"/>
      <c r="AO111" s="643"/>
      <c r="AP111" s="641"/>
      <c r="AQ111" s="643"/>
      <c r="AR111" s="641"/>
      <c r="AS111" s="643"/>
      <c r="AT111" s="641"/>
      <c r="AU111" s="643"/>
      <c r="AV111" s="641"/>
      <c r="AW111" s="643"/>
      <c r="AX111" s="641"/>
      <c r="AY111" s="643"/>
      <c r="AZ111" s="641"/>
      <c r="BA111" s="643"/>
      <c r="BB111" s="641"/>
      <c r="BC111" s="643"/>
      <c r="BD111" s="645"/>
    </row>
    <row r="112" spans="5:59" ht="12" customHeight="1" thickBot="1">
      <c r="E112" s="616"/>
      <c r="F112" s="617"/>
      <c r="G112" s="617"/>
      <c r="H112" s="618"/>
      <c r="I112" s="547"/>
      <c r="J112" s="621"/>
      <c r="K112" s="624"/>
      <c r="L112" s="625"/>
      <c r="M112" s="625"/>
      <c r="N112" s="625"/>
      <c r="O112" s="625"/>
      <c r="P112" s="625"/>
      <c r="Q112" s="625"/>
      <c r="R112" s="625"/>
      <c r="S112" s="625"/>
      <c r="T112" s="625"/>
      <c r="U112" s="626" t="str">
        <f>IF(入力シート!K50="","","○")</f>
        <v/>
      </c>
      <c r="V112" s="627"/>
      <c r="W112" s="623" t="s">
        <v>74</v>
      </c>
      <c r="X112" s="623"/>
      <c r="Y112" s="623"/>
      <c r="Z112" s="623"/>
      <c r="AA112" s="623"/>
      <c r="AB112" s="623"/>
      <c r="AC112" s="623"/>
      <c r="AD112" s="628"/>
      <c r="AJ112" s="636" t="s">
        <v>216</v>
      </c>
      <c r="AK112" s="638" t="str">
        <f>IF(入力シート!$X$50="","",MID(入力シート!$X$50,M2,1))</f>
        <v/>
      </c>
      <c r="AL112" s="639"/>
      <c r="AM112" s="642" t="str">
        <f>IF(入力シート!$X$50="","",MID(入力シート!$X$50,O2,1))</f>
        <v/>
      </c>
      <c r="AN112" s="639"/>
      <c r="AO112" s="642" t="str">
        <f>IF(入力シート!$X$50="","",MID(入力シート!$X$50,Q2,1))</f>
        <v/>
      </c>
      <c r="AP112" s="639"/>
      <c r="AQ112" s="642" t="str">
        <f>IF(入力シート!$X$50="","",MID(入力シート!$X$50,S2,1))</f>
        <v/>
      </c>
      <c r="AR112" s="639"/>
      <c r="AS112" s="642" t="str">
        <f>IF(入力シート!$X$50="","",MID(入力シート!$X$50,U2,1))</f>
        <v/>
      </c>
      <c r="AT112" s="639"/>
      <c r="AU112" s="642" t="str">
        <f>IF(入力シート!$X$50="","",MID(入力シート!$X$50,W2,1))</f>
        <v/>
      </c>
      <c r="AV112" s="639"/>
      <c r="AW112" s="642" t="str">
        <f>IF(入力シート!$X$50="","",MID(入力シート!$X$50,Y2,1))</f>
        <v/>
      </c>
      <c r="AX112" s="639"/>
      <c r="AY112" s="642" t="str">
        <f>IF(入力シート!$X$50="","",MID(入力シート!$X$50,AA2,1))</f>
        <v/>
      </c>
      <c r="AZ112" s="639"/>
      <c r="BA112" s="642" t="str">
        <f>IF(入力シート!$X$50="","",MID(入力シート!$X$50,AC2,1))</f>
        <v/>
      </c>
      <c r="BB112" s="639"/>
      <c r="BC112" s="642" t="str">
        <f>IF(入力シート!$X$50="","",MID(入力シート!$X$50,AE2,1))</f>
        <v/>
      </c>
      <c r="BD112" s="644"/>
      <c r="BG112" s="61"/>
    </row>
    <row r="113" spans="5:59" ht="12" customHeight="1" thickBot="1">
      <c r="E113" s="631"/>
      <c r="F113" s="632"/>
      <c r="G113" s="632"/>
      <c r="H113" s="633"/>
      <c r="I113" s="547"/>
      <c r="J113" s="621"/>
      <c r="K113" s="635"/>
      <c r="L113" s="629"/>
      <c r="M113" s="629"/>
      <c r="N113" s="629"/>
      <c r="O113" s="629"/>
      <c r="P113" s="629"/>
      <c r="Q113" s="629"/>
      <c r="R113" s="629"/>
      <c r="S113" s="629"/>
      <c r="T113" s="629"/>
      <c r="U113" s="626"/>
      <c r="V113" s="627"/>
      <c r="W113" s="629"/>
      <c r="X113" s="629"/>
      <c r="Y113" s="629"/>
      <c r="Z113" s="629"/>
      <c r="AA113" s="629"/>
      <c r="AB113" s="629"/>
      <c r="AC113" s="629"/>
      <c r="AD113" s="630"/>
      <c r="AJ113" s="637"/>
      <c r="AK113" s="640"/>
      <c r="AL113" s="641"/>
      <c r="AM113" s="643"/>
      <c r="AN113" s="641"/>
      <c r="AO113" s="643"/>
      <c r="AP113" s="641"/>
      <c r="AQ113" s="643"/>
      <c r="AR113" s="641"/>
      <c r="AS113" s="643"/>
      <c r="AT113" s="641"/>
      <c r="AU113" s="643"/>
      <c r="AV113" s="641"/>
      <c r="AW113" s="643"/>
      <c r="AX113" s="641"/>
      <c r="AY113" s="643"/>
      <c r="AZ113" s="641"/>
      <c r="BA113" s="643"/>
      <c r="BB113" s="641"/>
      <c r="BC113" s="643"/>
      <c r="BD113" s="645"/>
      <c r="BG113" s="61"/>
    </row>
    <row r="114" spans="5:59" ht="12" customHeight="1" thickBot="1">
      <c r="E114" s="613" t="str">
        <f>IF(入力シート!$D$51="","","○")</f>
        <v/>
      </c>
      <c r="F114" s="614"/>
      <c r="G114" s="614"/>
      <c r="H114" s="615"/>
      <c r="I114" s="619" t="s">
        <v>217</v>
      </c>
      <c r="J114" s="620"/>
      <c r="K114" s="622" t="s">
        <v>218</v>
      </c>
      <c r="L114" s="623"/>
      <c r="M114" s="623"/>
      <c r="N114" s="623"/>
      <c r="O114" s="623"/>
      <c r="P114" s="623"/>
      <c r="Q114" s="623"/>
      <c r="R114" s="623"/>
      <c r="S114" s="623"/>
      <c r="T114" s="623"/>
      <c r="U114" s="626" t="str">
        <f>IF(入力シート!K51="","","○")</f>
        <v/>
      </c>
      <c r="V114" s="627"/>
      <c r="W114" s="648" t="s">
        <v>219</v>
      </c>
      <c r="X114" s="648"/>
      <c r="Y114" s="648"/>
      <c r="Z114" s="648"/>
      <c r="AA114" s="648"/>
      <c r="AB114" s="648"/>
      <c r="AC114" s="648"/>
      <c r="AD114" s="649"/>
    </row>
    <row r="115" spans="5:59" ht="12" customHeight="1" thickBot="1">
      <c r="E115" s="616"/>
      <c r="F115" s="617"/>
      <c r="G115" s="617"/>
      <c r="H115" s="618"/>
      <c r="I115" s="546"/>
      <c r="J115" s="621"/>
      <c r="K115" s="624"/>
      <c r="L115" s="625"/>
      <c r="M115" s="625"/>
      <c r="N115" s="625"/>
      <c r="O115" s="625"/>
      <c r="P115" s="625"/>
      <c r="Q115" s="625"/>
      <c r="R115" s="625"/>
      <c r="S115" s="625"/>
      <c r="T115" s="625"/>
      <c r="U115" s="626"/>
      <c r="V115" s="627"/>
      <c r="W115" s="650"/>
      <c r="X115" s="650"/>
      <c r="Y115" s="650"/>
      <c r="Z115" s="650"/>
      <c r="AA115" s="650"/>
      <c r="AB115" s="650"/>
      <c r="AC115" s="650"/>
      <c r="AD115" s="651"/>
    </row>
    <row r="116" spans="5:59" ht="12" customHeight="1" thickBot="1">
      <c r="E116" s="616"/>
      <c r="F116" s="617"/>
      <c r="G116" s="617"/>
      <c r="H116" s="618"/>
      <c r="I116" s="546"/>
      <c r="J116" s="621"/>
      <c r="K116" s="624"/>
      <c r="L116" s="625"/>
      <c r="M116" s="625"/>
      <c r="N116" s="625"/>
      <c r="O116" s="625"/>
      <c r="P116" s="625"/>
      <c r="Q116" s="625"/>
      <c r="R116" s="625"/>
      <c r="S116" s="625"/>
      <c r="T116" s="625"/>
      <c r="U116" s="626" t="str">
        <f>IF(入力シート!K52="","","○")</f>
        <v/>
      </c>
      <c r="V116" s="627"/>
      <c r="W116" s="623" t="s">
        <v>220</v>
      </c>
      <c r="X116" s="623"/>
      <c r="Y116" s="623"/>
      <c r="Z116" s="623"/>
      <c r="AA116" s="623"/>
      <c r="AB116" s="623"/>
      <c r="AC116" s="623"/>
      <c r="AD116" s="628"/>
      <c r="AK116" s="62"/>
      <c r="AL116" s="62"/>
    </row>
    <row r="117" spans="5:59" ht="12" customHeight="1" thickBot="1">
      <c r="E117" s="616"/>
      <c r="F117" s="617"/>
      <c r="G117" s="617"/>
      <c r="H117" s="618"/>
      <c r="I117" s="546"/>
      <c r="J117" s="621"/>
      <c r="K117" s="624"/>
      <c r="L117" s="625"/>
      <c r="M117" s="625"/>
      <c r="N117" s="625"/>
      <c r="O117" s="625"/>
      <c r="P117" s="625"/>
      <c r="Q117" s="625"/>
      <c r="R117" s="625"/>
      <c r="S117" s="625"/>
      <c r="T117" s="625"/>
      <c r="U117" s="626"/>
      <c r="V117" s="627"/>
      <c r="W117" s="629"/>
      <c r="X117" s="629"/>
      <c r="Y117" s="629"/>
      <c r="Z117" s="629"/>
      <c r="AA117" s="629"/>
      <c r="AB117" s="629"/>
      <c r="AC117" s="629"/>
      <c r="AD117" s="630"/>
      <c r="AJ117" s="65" t="s">
        <v>212</v>
      </c>
    </row>
    <row r="118" spans="5:59" ht="12" customHeight="1" thickBot="1">
      <c r="E118" s="616"/>
      <c r="F118" s="617"/>
      <c r="G118" s="617"/>
      <c r="H118" s="618"/>
      <c r="I118" s="546"/>
      <c r="J118" s="621"/>
      <c r="K118" s="624"/>
      <c r="L118" s="625"/>
      <c r="M118" s="625"/>
      <c r="N118" s="625"/>
      <c r="O118" s="625"/>
      <c r="P118" s="625"/>
      <c r="Q118" s="625"/>
      <c r="R118" s="625"/>
      <c r="S118" s="625"/>
      <c r="T118" s="625"/>
      <c r="U118" s="626" t="str">
        <f>IF(入力シート!K53="","","○")</f>
        <v/>
      </c>
      <c r="V118" s="627"/>
      <c r="W118" s="648" t="s">
        <v>221</v>
      </c>
      <c r="X118" s="648"/>
      <c r="Y118" s="648"/>
      <c r="Z118" s="648"/>
      <c r="AA118" s="648"/>
      <c r="AB118" s="648"/>
      <c r="AC118" s="648"/>
      <c r="AD118" s="649"/>
      <c r="AJ118" s="636" t="s">
        <v>214</v>
      </c>
      <c r="AK118" s="638" t="str">
        <f>IF(入力シート!$X$53="","",MID(入力シート!$X$53,M2,1))</f>
        <v/>
      </c>
      <c r="AL118" s="639"/>
      <c r="AM118" s="642" t="str">
        <f>IF(入力シート!X53="","",MID(入力シート!$X$53,O2,1))</f>
        <v/>
      </c>
      <c r="AN118" s="639"/>
      <c r="AO118" s="642" t="str">
        <f>IF(入力シート!X53="","",MID(入力シート!$X$53,Q2,1))</f>
        <v/>
      </c>
      <c r="AP118" s="639"/>
      <c r="AQ118" s="642" t="str">
        <f>IF(入力シート!X53="","",MID(入力シート!$X$53,S2,1))</f>
        <v/>
      </c>
      <c r="AR118" s="639"/>
      <c r="AS118" s="642" t="str">
        <f>IF(入力シート!X53="","",MID(入力シート!$X$53,U2,1))</f>
        <v/>
      </c>
      <c r="AT118" s="639"/>
      <c r="AU118" s="642" t="str">
        <f>IF(入力シート!X53="","",MID(入力シート!$X$53,W2,1))</f>
        <v/>
      </c>
      <c r="AV118" s="639"/>
      <c r="AW118" s="642" t="str">
        <f>IF(入力シート!$X$53="","",MID(入力シート!$X$53,Y2,1))</f>
        <v/>
      </c>
      <c r="AX118" s="639"/>
      <c r="AY118" s="642" t="str">
        <f>IF(入力シート!$X$53="","",MID(入力シート!$X$53,AA2,1))</f>
        <v/>
      </c>
      <c r="AZ118" s="639"/>
      <c r="BA118" s="642" t="str">
        <f>IF(入力シート!$X$53="","",MID(入力シート!$X$53,AC2,1))</f>
        <v/>
      </c>
      <c r="BB118" s="639"/>
      <c r="BC118" s="642" t="str">
        <f>IF(入力シート!$X$53="","",MID(入力シート!$X$53,AE2,1))</f>
        <v/>
      </c>
      <c r="BD118" s="644"/>
    </row>
    <row r="119" spans="5:59" ht="12" customHeight="1" thickBot="1">
      <c r="E119" s="616"/>
      <c r="F119" s="617"/>
      <c r="G119" s="617"/>
      <c r="H119" s="618"/>
      <c r="I119" s="546"/>
      <c r="J119" s="621"/>
      <c r="K119" s="624"/>
      <c r="L119" s="625"/>
      <c r="M119" s="625"/>
      <c r="N119" s="625"/>
      <c r="O119" s="625"/>
      <c r="P119" s="625"/>
      <c r="Q119" s="625"/>
      <c r="R119" s="625"/>
      <c r="S119" s="625"/>
      <c r="T119" s="625"/>
      <c r="U119" s="626"/>
      <c r="V119" s="627"/>
      <c r="W119" s="650"/>
      <c r="X119" s="650"/>
      <c r="Y119" s="650"/>
      <c r="Z119" s="650"/>
      <c r="AA119" s="650"/>
      <c r="AB119" s="650"/>
      <c r="AC119" s="650"/>
      <c r="AD119" s="651"/>
      <c r="AJ119" s="637"/>
      <c r="AK119" s="640"/>
      <c r="AL119" s="641"/>
      <c r="AM119" s="643"/>
      <c r="AN119" s="641"/>
      <c r="AO119" s="643"/>
      <c r="AP119" s="641"/>
      <c r="AQ119" s="643"/>
      <c r="AR119" s="641"/>
      <c r="AS119" s="643"/>
      <c r="AT119" s="641"/>
      <c r="AU119" s="643"/>
      <c r="AV119" s="641"/>
      <c r="AW119" s="643"/>
      <c r="AX119" s="641"/>
      <c r="AY119" s="643"/>
      <c r="AZ119" s="641"/>
      <c r="BA119" s="643"/>
      <c r="BB119" s="641"/>
      <c r="BC119" s="643"/>
      <c r="BD119" s="645"/>
    </row>
    <row r="120" spans="5:59" ht="12" customHeight="1" thickBot="1">
      <c r="E120" s="616"/>
      <c r="F120" s="617"/>
      <c r="G120" s="617"/>
      <c r="H120" s="618"/>
      <c r="I120" s="546"/>
      <c r="J120" s="621"/>
      <c r="K120" s="624"/>
      <c r="L120" s="625"/>
      <c r="M120" s="625"/>
      <c r="N120" s="625"/>
      <c r="O120" s="625"/>
      <c r="P120" s="625"/>
      <c r="Q120" s="625"/>
      <c r="R120" s="625"/>
      <c r="S120" s="625"/>
      <c r="T120" s="625"/>
      <c r="U120" s="626" t="str">
        <f>IF(入力シート!K54="","","○")</f>
        <v/>
      </c>
      <c r="V120" s="627"/>
      <c r="W120" s="623" t="s">
        <v>222</v>
      </c>
      <c r="X120" s="623"/>
      <c r="Y120" s="623"/>
      <c r="Z120" s="623"/>
      <c r="AA120" s="623"/>
      <c r="AB120" s="623"/>
      <c r="AC120" s="623"/>
      <c r="AD120" s="628"/>
      <c r="AJ120" s="636" t="s">
        <v>223</v>
      </c>
      <c r="AK120" s="638" t="str">
        <f>IF(入力シート!$X$54="","",MID(入力シート!$X$54,M2,1))</f>
        <v/>
      </c>
      <c r="AL120" s="639"/>
      <c r="AM120" s="642" t="str">
        <f>IF(入力シート!$X$54="","",MID(入力シート!$X$54,O2,1))</f>
        <v/>
      </c>
      <c r="AN120" s="639"/>
      <c r="AO120" s="642" t="str">
        <f>IF(入力シート!$X$54="","",MID(入力シート!$X$54,Q2,1))</f>
        <v/>
      </c>
      <c r="AP120" s="639"/>
      <c r="AQ120" s="642" t="str">
        <f>IF(入力シート!$X$54="","",MID(入力シート!$X$54,S2,1))</f>
        <v/>
      </c>
      <c r="AR120" s="639"/>
      <c r="AS120" s="642" t="str">
        <f>IF(入力シート!$X$54="","",MID(入力シート!$X$54,U2,1))</f>
        <v/>
      </c>
      <c r="AT120" s="639"/>
      <c r="AU120" s="642" t="str">
        <f>IF(入力シート!$X$54="","",MID(入力シート!$X$54,W2,1))</f>
        <v/>
      </c>
      <c r="AV120" s="639"/>
      <c r="AW120" s="642" t="str">
        <f>IF(入力シート!$X$54="","",MID(入力シート!$X$54,Y2,1))</f>
        <v/>
      </c>
      <c r="AX120" s="639"/>
      <c r="AY120" s="642" t="str">
        <f>IF(入力シート!$X$54="","",MID(入力シート!$X$54,AA2,1))</f>
        <v/>
      </c>
      <c r="AZ120" s="639"/>
      <c r="BA120" s="642" t="str">
        <f>IF(入力シート!$X$54="","",MID(入力シート!$X$54,AC2,1))</f>
        <v/>
      </c>
      <c r="BB120" s="639"/>
      <c r="BC120" s="642" t="str">
        <f>IF(入力シート!$X$54="","",MID(入力シート!$X$54,AE2,1))</f>
        <v/>
      </c>
      <c r="BD120" s="644"/>
    </row>
    <row r="121" spans="5:59" ht="12" customHeight="1" thickBot="1">
      <c r="E121" s="616"/>
      <c r="F121" s="617"/>
      <c r="G121" s="617"/>
      <c r="H121" s="618"/>
      <c r="I121" s="546"/>
      <c r="J121" s="621"/>
      <c r="K121" s="624"/>
      <c r="L121" s="625"/>
      <c r="M121" s="625"/>
      <c r="N121" s="625"/>
      <c r="O121" s="625"/>
      <c r="P121" s="625"/>
      <c r="Q121" s="625"/>
      <c r="R121" s="625"/>
      <c r="S121" s="625"/>
      <c r="T121" s="625"/>
      <c r="U121" s="626"/>
      <c r="V121" s="627"/>
      <c r="W121" s="629"/>
      <c r="X121" s="629"/>
      <c r="Y121" s="629"/>
      <c r="Z121" s="629"/>
      <c r="AA121" s="629"/>
      <c r="AB121" s="629"/>
      <c r="AC121" s="629"/>
      <c r="AD121" s="630"/>
      <c r="AJ121" s="637"/>
      <c r="AK121" s="640"/>
      <c r="AL121" s="641"/>
      <c r="AM121" s="643"/>
      <c r="AN121" s="641"/>
      <c r="AO121" s="643"/>
      <c r="AP121" s="641"/>
      <c r="AQ121" s="643"/>
      <c r="AR121" s="641"/>
      <c r="AS121" s="643"/>
      <c r="AT121" s="641"/>
      <c r="AU121" s="643"/>
      <c r="AV121" s="641"/>
      <c r="AW121" s="643"/>
      <c r="AX121" s="641"/>
      <c r="AY121" s="643"/>
      <c r="AZ121" s="641"/>
      <c r="BA121" s="643"/>
      <c r="BB121" s="641"/>
      <c r="BC121" s="643"/>
      <c r="BD121" s="645"/>
    </row>
    <row r="122" spans="5:59" ht="12" customHeight="1" thickBot="1">
      <c r="E122" s="616"/>
      <c r="F122" s="617"/>
      <c r="G122" s="617"/>
      <c r="H122" s="618"/>
      <c r="I122" s="546"/>
      <c r="J122" s="621"/>
      <c r="K122" s="624"/>
      <c r="L122" s="625"/>
      <c r="M122" s="625"/>
      <c r="N122" s="625"/>
      <c r="O122" s="625"/>
      <c r="P122" s="625"/>
      <c r="Q122" s="625"/>
      <c r="R122" s="625"/>
      <c r="S122" s="625"/>
      <c r="T122" s="625"/>
      <c r="U122" s="626" t="str">
        <f>IF(入力シート!K55="","","○")</f>
        <v/>
      </c>
      <c r="V122" s="627"/>
      <c r="W122" s="623" t="s">
        <v>74</v>
      </c>
      <c r="X122" s="623"/>
      <c r="Y122" s="623"/>
      <c r="Z122" s="623"/>
      <c r="AA122" s="623"/>
      <c r="AB122" s="623"/>
      <c r="AC122" s="623"/>
      <c r="AD122" s="628"/>
      <c r="AJ122" s="636" t="s">
        <v>216</v>
      </c>
      <c r="AK122" s="638" t="str">
        <f>IF(入力シート!$X$55="","",MID(入力シート!$X$55,M2,1))</f>
        <v/>
      </c>
      <c r="AL122" s="639"/>
      <c r="AM122" s="642" t="str">
        <f>IF(入力シート!$X$55="","",MID(入力シート!$X$55,O2,1))</f>
        <v/>
      </c>
      <c r="AN122" s="639"/>
      <c r="AO122" s="642" t="str">
        <f>IF(入力シート!$X$55="","",MID(入力シート!$X$55,Q2,1))</f>
        <v/>
      </c>
      <c r="AP122" s="639"/>
      <c r="AQ122" s="642" t="str">
        <f>IF(入力シート!$X$55="","",MID(入力シート!$X$55,S2,1))</f>
        <v/>
      </c>
      <c r="AR122" s="639"/>
      <c r="AS122" s="642" t="str">
        <f>IF(入力シート!$X$55="","",MID(入力シート!$X$55,U2,1))</f>
        <v/>
      </c>
      <c r="AT122" s="639"/>
      <c r="AU122" s="642" t="str">
        <f>IF(入力シート!$X$55="","",MID(入力シート!$X$55,W2,1))</f>
        <v/>
      </c>
      <c r="AV122" s="639"/>
      <c r="AW122" s="642" t="str">
        <f>IF(入力シート!$X$55="","",MID(入力シート!$X$55,Y2,1))</f>
        <v/>
      </c>
      <c r="AX122" s="639"/>
      <c r="AY122" s="642" t="str">
        <f>IF(入力シート!$X$55="","",MID(入力シート!$X$55,AA2,1))</f>
        <v/>
      </c>
      <c r="AZ122" s="639"/>
      <c r="BA122" s="642" t="str">
        <f>IF(入力シート!$X$55="","",MID(入力シート!$X$55,AC2,1))</f>
        <v/>
      </c>
      <c r="BB122" s="639"/>
      <c r="BC122" s="642" t="str">
        <f>IF(入力シート!$X$55="","",MID(入力シート!$X$55,AE2,1))</f>
        <v/>
      </c>
      <c r="BD122" s="644"/>
    </row>
    <row r="123" spans="5:59" ht="12" customHeight="1" thickBot="1">
      <c r="E123" s="631"/>
      <c r="F123" s="632"/>
      <c r="G123" s="632"/>
      <c r="H123" s="633"/>
      <c r="I123" s="646"/>
      <c r="J123" s="647"/>
      <c r="K123" s="635"/>
      <c r="L123" s="629"/>
      <c r="M123" s="629"/>
      <c r="N123" s="629"/>
      <c r="O123" s="629"/>
      <c r="P123" s="629"/>
      <c r="Q123" s="629"/>
      <c r="R123" s="629"/>
      <c r="S123" s="629"/>
      <c r="T123" s="629"/>
      <c r="U123" s="626"/>
      <c r="V123" s="627"/>
      <c r="W123" s="629"/>
      <c r="X123" s="629"/>
      <c r="Y123" s="629"/>
      <c r="Z123" s="629"/>
      <c r="AA123" s="629"/>
      <c r="AB123" s="629"/>
      <c r="AC123" s="629"/>
      <c r="AD123" s="630"/>
      <c r="AJ123" s="637"/>
      <c r="AK123" s="640"/>
      <c r="AL123" s="641"/>
      <c r="AM123" s="643"/>
      <c r="AN123" s="641"/>
      <c r="AO123" s="643"/>
      <c r="AP123" s="641"/>
      <c r="AQ123" s="643"/>
      <c r="AR123" s="641"/>
      <c r="AS123" s="643"/>
      <c r="AT123" s="641"/>
      <c r="AU123" s="643"/>
      <c r="AV123" s="641"/>
      <c r="AW123" s="643"/>
      <c r="AX123" s="641"/>
      <c r="AY123" s="643"/>
      <c r="AZ123" s="641"/>
      <c r="BA123" s="643"/>
      <c r="BB123" s="641"/>
      <c r="BC123" s="643"/>
      <c r="BD123" s="645"/>
    </row>
    <row r="124" spans="5:59" ht="12" customHeight="1">
      <c r="E124" s="613" t="str">
        <f>IF(入力シート!$D$56="","","○")</f>
        <v/>
      </c>
      <c r="F124" s="614"/>
      <c r="G124" s="614"/>
      <c r="H124" s="615"/>
      <c r="I124" s="529" t="s">
        <v>224</v>
      </c>
      <c r="J124" s="620"/>
      <c r="K124" s="653" t="s">
        <v>225</v>
      </c>
      <c r="L124" s="654"/>
      <c r="M124" s="654"/>
      <c r="N124" s="654"/>
      <c r="O124" s="654"/>
      <c r="P124" s="654"/>
      <c r="Q124" s="654"/>
      <c r="R124" s="654"/>
      <c r="S124" s="654"/>
      <c r="T124" s="654"/>
      <c r="U124" s="629"/>
      <c r="V124" s="629"/>
      <c r="W124" s="654"/>
      <c r="X124" s="654"/>
      <c r="Y124" s="654"/>
      <c r="Z124" s="654"/>
      <c r="AA124" s="654"/>
      <c r="AB124" s="654"/>
      <c r="AC124" s="654"/>
      <c r="AD124" s="655"/>
    </row>
    <row r="125" spans="5:59" ht="12" customHeight="1" thickBot="1">
      <c r="E125" s="631"/>
      <c r="F125" s="632"/>
      <c r="G125" s="632"/>
      <c r="H125" s="633"/>
      <c r="I125" s="652"/>
      <c r="J125" s="647"/>
      <c r="K125" s="653"/>
      <c r="L125" s="654"/>
      <c r="M125" s="654"/>
      <c r="N125" s="654"/>
      <c r="O125" s="654"/>
      <c r="P125" s="654"/>
      <c r="Q125" s="654"/>
      <c r="R125" s="654"/>
      <c r="S125" s="654"/>
      <c r="T125" s="654"/>
      <c r="U125" s="654"/>
      <c r="V125" s="654"/>
      <c r="W125" s="654"/>
      <c r="X125" s="654"/>
      <c r="Y125" s="654"/>
      <c r="Z125" s="654"/>
      <c r="AA125" s="654"/>
      <c r="AB125" s="654"/>
      <c r="AC125" s="654"/>
      <c r="AD125" s="655"/>
    </row>
    <row r="126" spans="5:59" ht="12" customHeight="1" thickBot="1">
      <c r="E126" s="613" t="str">
        <f>IF(入力シート!$D$57="","","○")</f>
        <v/>
      </c>
      <c r="F126" s="614"/>
      <c r="G126" s="614"/>
      <c r="H126" s="615"/>
      <c r="I126" s="529" t="s">
        <v>226</v>
      </c>
      <c r="J126" s="620"/>
      <c r="K126" s="653" t="s">
        <v>74</v>
      </c>
      <c r="L126" s="654"/>
      <c r="M126" s="654"/>
      <c r="N126" s="654"/>
      <c r="O126" s="654"/>
      <c r="P126" s="654"/>
      <c r="Q126" s="654"/>
      <c r="R126" s="654"/>
      <c r="S126" s="654"/>
      <c r="T126" s="654"/>
      <c r="U126" s="654"/>
      <c r="V126" s="654"/>
      <c r="W126" s="654"/>
      <c r="X126" s="654"/>
      <c r="Y126" s="654"/>
      <c r="Z126" s="654"/>
      <c r="AA126" s="654"/>
      <c r="AB126" s="654"/>
      <c r="AC126" s="654"/>
      <c r="AD126" s="655"/>
      <c r="AJ126" s="65" t="s">
        <v>212</v>
      </c>
    </row>
    <row r="127" spans="5:59" ht="12" customHeight="1" thickBot="1">
      <c r="E127" s="631"/>
      <c r="F127" s="632"/>
      <c r="G127" s="632"/>
      <c r="H127" s="633"/>
      <c r="I127" s="652"/>
      <c r="J127" s="647"/>
      <c r="K127" s="653"/>
      <c r="L127" s="654"/>
      <c r="M127" s="654"/>
      <c r="N127" s="654"/>
      <c r="O127" s="654"/>
      <c r="P127" s="654"/>
      <c r="Q127" s="654"/>
      <c r="R127" s="654"/>
      <c r="S127" s="654"/>
      <c r="T127" s="654"/>
      <c r="U127" s="654"/>
      <c r="V127" s="654"/>
      <c r="W127" s="654"/>
      <c r="X127" s="654"/>
      <c r="Y127" s="654"/>
      <c r="Z127" s="654"/>
      <c r="AA127" s="654"/>
      <c r="AB127" s="654"/>
      <c r="AC127" s="654"/>
      <c r="AD127" s="655"/>
      <c r="AJ127" s="636" t="s">
        <v>214</v>
      </c>
      <c r="AK127" s="638" t="str">
        <f>IF(入力シート!$X$58="","",MID(入力シート!$X$58,M2,1))</f>
        <v/>
      </c>
      <c r="AL127" s="639"/>
      <c r="AM127" s="642" t="str">
        <f>IF(入力シート!$X$58="","",MID(入力シート!$X$58,O2,1))</f>
        <v/>
      </c>
      <c r="AN127" s="639"/>
      <c r="AO127" s="642" t="str">
        <f>IF(入力シート!$X$58="","",MID(入力シート!$X$58,Q2,1))</f>
        <v/>
      </c>
      <c r="AP127" s="639"/>
      <c r="AQ127" s="642" t="str">
        <f>IF(入力シート!$X$58="","",MID(入力シート!$X$58,S2,1))</f>
        <v/>
      </c>
      <c r="AR127" s="639"/>
      <c r="AS127" s="642" t="str">
        <f>IF(入力シート!$X$58="","",MID(入力シート!$X$58,U2,1))</f>
        <v/>
      </c>
      <c r="AT127" s="639"/>
      <c r="AU127" s="642" t="str">
        <f>IF(入力シート!$X$58="","",MID(入力シート!$X$58,W2,1))</f>
        <v/>
      </c>
      <c r="AV127" s="639"/>
      <c r="AW127" s="642" t="str">
        <f>IF(入力シート!$X$58="","",MID(入力シート!$X$58,Y2,1))</f>
        <v/>
      </c>
      <c r="AX127" s="639"/>
      <c r="AY127" s="642" t="str">
        <f>IF(入力シート!$X$58="","",MID(入力シート!$X$58,AA2,1))</f>
        <v/>
      </c>
      <c r="AZ127" s="639"/>
      <c r="BA127" s="642" t="str">
        <f>IF(入力シート!$X$58="","",MID(入力シート!$X$58,AC2,1))</f>
        <v/>
      </c>
      <c r="BB127" s="639"/>
      <c r="BC127" s="642" t="str">
        <f>IF(入力シート!$X$58="","",MID(入力シート!$X$58,AE2,1))</f>
        <v/>
      </c>
      <c r="BD127" s="644"/>
    </row>
    <row r="128" spans="5:59" ht="12" customHeight="1" thickBot="1">
      <c r="AJ128" s="637"/>
      <c r="AK128" s="640"/>
      <c r="AL128" s="641"/>
      <c r="AM128" s="643"/>
      <c r="AN128" s="641"/>
      <c r="AO128" s="643"/>
      <c r="AP128" s="641"/>
      <c r="AQ128" s="643"/>
      <c r="AR128" s="641"/>
      <c r="AS128" s="643"/>
      <c r="AT128" s="641"/>
      <c r="AU128" s="643"/>
      <c r="AV128" s="641"/>
      <c r="AW128" s="643"/>
      <c r="AX128" s="641"/>
      <c r="AY128" s="643"/>
      <c r="AZ128" s="641"/>
      <c r="BA128" s="643"/>
      <c r="BB128" s="641"/>
      <c r="BC128" s="643"/>
      <c r="BD128" s="645"/>
    </row>
    <row r="129" spans="36:56" ht="12" customHeight="1">
      <c r="AJ129" s="636" t="s">
        <v>223</v>
      </c>
      <c r="AK129" s="638" t="str">
        <f>IF(入力シート!$X$59="","",MID(入力シート!$X$59,M2,1))</f>
        <v/>
      </c>
      <c r="AL129" s="639"/>
      <c r="AM129" s="642" t="str">
        <f>IF(入力シート!$X$59="","",MID(入力シート!$X$59,O2,1))</f>
        <v/>
      </c>
      <c r="AN129" s="639"/>
      <c r="AO129" s="642" t="str">
        <f>IF(入力シート!$X$59="","",MID(入力シート!$X$59,Q2,1))</f>
        <v/>
      </c>
      <c r="AP129" s="639"/>
      <c r="AQ129" s="642" t="str">
        <f>IF(入力シート!$X$59="","",MID(入力シート!$X$59,S2,1))</f>
        <v/>
      </c>
      <c r="AR129" s="639"/>
      <c r="AS129" s="642" t="str">
        <f>IF(入力シート!$X$59="","",MID(入力シート!$X$59,U2,1))</f>
        <v/>
      </c>
      <c r="AT129" s="639"/>
      <c r="AU129" s="642" t="str">
        <f>IF(入力シート!$X$59="","",MID(入力シート!$X$59,W2,1))</f>
        <v/>
      </c>
      <c r="AV129" s="639"/>
      <c r="AW129" s="642" t="str">
        <f>IF(入力シート!$X$59="","",MID(入力シート!$X$59,Y2,1))</f>
        <v/>
      </c>
      <c r="AX129" s="639"/>
      <c r="AY129" s="642" t="str">
        <f>IF(入力シート!$X$59="","",MID(入力シート!$X$59,AA2,1))</f>
        <v/>
      </c>
      <c r="AZ129" s="639"/>
      <c r="BA129" s="642" t="str">
        <f>IF(入力シート!$X$59="","",MID(入力シート!$X$59,AC2,1))</f>
        <v/>
      </c>
      <c r="BB129" s="639"/>
      <c r="BC129" s="642" t="str">
        <f>IF(入力シート!$X$59="","",MID(入力シート!$X$59,AE2,1))</f>
        <v/>
      </c>
      <c r="BD129" s="644"/>
    </row>
    <row r="130" spans="36:56" ht="12" customHeight="1" thickBot="1">
      <c r="AJ130" s="637"/>
      <c r="AK130" s="640"/>
      <c r="AL130" s="641"/>
      <c r="AM130" s="643"/>
      <c r="AN130" s="641"/>
      <c r="AO130" s="643"/>
      <c r="AP130" s="641"/>
      <c r="AQ130" s="643"/>
      <c r="AR130" s="641"/>
      <c r="AS130" s="643"/>
      <c r="AT130" s="641"/>
      <c r="AU130" s="643"/>
      <c r="AV130" s="641"/>
      <c r="AW130" s="643"/>
      <c r="AX130" s="641"/>
      <c r="AY130" s="643"/>
      <c r="AZ130" s="641"/>
      <c r="BA130" s="643"/>
      <c r="BB130" s="641"/>
      <c r="BC130" s="643"/>
      <c r="BD130" s="645"/>
    </row>
    <row r="131" spans="36:56" ht="12" customHeight="1">
      <c r="AJ131" s="636" t="s">
        <v>216</v>
      </c>
      <c r="AK131" s="638" t="str">
        <f>IF(入力シート!$X$60="","",MID(入力シート!$X$60,M2,1))</f>
        <v/>
      </c>
      <c r="AL131" s="639"/>
      <c r="AM131" s="642" t="str">
        <f>IF(入力シート!$X$60="","",MID(入力シート!$X$60,O2,1))</f>
        <v/>
      </c>
      <c r="AN131" s="639"/>
      <c r="AO131" s="642" t="str">
        <f>IF(入力シート!$X$60="","",MID(入力シート!$X$60,Q2,1))</f>
        <v/>
      </c>
      <c r="AP131" s="639"/>
      <c r="AQ131" s="642" t="str">
        <f>IF(入力シート!$X$60="","",MID(入力シート!$X$60,S2,1))</f>
        <v/>
      </c>
      <c r="AR131" s="639"/>
      <c r="AS131" s="642" t="str">
        <f>IF(入力シート!$X$60="","",MID(入力シート!$X$60,U2,1))</f>
        <v/>
      </c>
      <c r="AT131" s="639"/>
      <c r="AU131" s="642" t="str">
        <f>IF(入力シート!$X$60="","",MID(入力シート!$X$60,W2,1))</f>
        <v/>
      </c>
      <c r="AV131" s="639"/>
      <c r="AW131" s="642" t="str">
        <f>IF(入力シート!$X$60="","",MID(入力シート!$X$60,Y2,1))</f>
        <v/>
      </c>
      <c r="AX131" s="639"/>
      <c r="AY131" s="642" t="str">
        <f>IF(入力シート!$X$60="","",MID(入力シート!$X$60,AA2,1))</f>
        <v/>
      </c>
      <c r="AZ131" s="639"/>
      <c r="BA131" s="642" t="str">
        <f>IF(入力シート!$X$60="","",MID(入力シート!$X$60,AC2,1))</f>
        <v/>
      </c>
      <c r="BB131" s="639"/>
      <c r="BC131" s="642" t="str">
        <f>IF(入力シート!$X$60="","",MID(入力シート!$X$60,AE2,1))</f>
        <v/>
      </c>
      <c r="BD131" s="644"/>
    </row>
    <row r="132" spans="36:56" ht="12" customHeight="1" thickBot="1">
      <c r="AJ132" s="637"/>
      <c r="AK132" s="640"/>
      <c r="AL132" s="641"/>
      <c r="AM132" s="643"/>
      <c r="AN132" s="641"/>
      <c r="AO132" s="643"/>
      <c r="AP132" s="641"/>
      <c r="AQ132" s="643"/>
      <c r="AR132" s="641"/>
      <c r="AS132" s="643"/>
      <c r="AT132" s="641"/>
      <c r="AU132" s="643"/>
      <c r="AV132" s="641"/>
      <c r="AW132" s="643"/>
      <c r="AX132" s="641"/>
      <c r="AY132" s="643"/>
      <c r="AZ132" s="641"/>
      <c r="BA132" s="643"/>
      <c r="BB132" s="641"/>
      <c r="BC132" s="643"/>
      <c r="BD132" s="645"/>
    </row>
    <row r="133" spans="36:56" ht="12" customHeight="1"/>
    <row r="134" spans="36:56" ht="12" customHeight="1"/>
    <row r="135" spans="36:56" ht="12" customHeight="1"/>
    <row r="136" spans="36:56" ht="12" customHeight="1"/>
    <row r="137" spans="36:56" ht="12" customHeight="1"/>
    <row r="138" spans="36:56" ht="12" customHeight="1"/>
    <row r="139" spans="36:56" ht="12" customHeight="1"/>
    <row r="140" spans="36:56" ht="12" customHeight="1"/>
    <row r="141" spans="36:56" ht="12" customHeight="1"/>
    <row r="142" spans="36:56" ht="12" customHeight="1"/>
    <row r="143" spans="36:56" ht="12" customHeight="1"/>
    <row r="144" spans="36:56"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sheetData>
  <sheetProtection sheet="1" objects="1" scenarios="1" selectLockedCells="1"/>
  <mergeCells count="751">
    <mergeCell ref="AB57:AG57"/>
    <mergeCell ref="Z94:AE94"/>
    <mergeCell ref="BA129:BB130"/>
    <mergeCell ref="BC129:BD130"/>
    <mergeCell ref="AJ131:AJ132"/>
    <mergeCell ref="AK131:AL132"/>
    <mergeCell ref="AM131:AN132"/>
    <mergeCell ref="AO131:AP132"/>
    <mergeCell ref="AQ131:AR132"/>
    <mergeCell ref="AS131:AT132"/>
    <mergeCell ref="AU131:AV132"/>
    <mergeCell ref="AW131:AX132"/>
    <mergeCell ref="AY131:AZ132"/>
    <mergeCell ref="BA131:BB132"/>
    <mergeCell ref="BC131:BD132"/>
    <mergeCell ref="AJ129:AJ130"/>
    <mergeCell ref="AK129:AL130"/>
    <mergeCell ref="AM129:AN130"/>
    <mergeCell ref="AO129:AP130"/>
    <mergeCell ref="AQ129:AR130"/>
    <mergeCell ref="AS129:AT130"/>
    <mergeCell ref="AU129:AV130"/>
    <mergeCell ref="AW129:AX130"/>
    <mergeCell ref="AY129:AZ130"/>
    <mergeCell ref="BA122:BB123"/>
    <mergeCell ref="BC122:BD123"/>
    <mergeCell ref="E124:H125"/>
    <mergeCell ref="I124:J125"/>
    <mergeCell ref="K124:AD125"/>
    <mergeCell ref="E126:H127"/>
    <mergeCell ref="I126:J127"/>
    <mergeCell ref="K126:AD127"/>
    <mergeCell ref="AJ127:AJ128"/>
    <mergeCell ref="AK127:AL128"/>
    <mergeCell ref="AM127:AN128"/>
    <mergeCell ref="AO127:AP128"/>
    <mergeCell ref="AQ127:AR128"/>
    <mergeCell ref="AS127:AT128"/>
    <mergeCell ref="AU127:AV128"/>
    <mergeCell ref="AW127:AX128"/>
    <mergeCell ref="AY127:AZ128"/>
    <mergeCell ref="BA127:BB128"/>
    <mergeCell ref="BC127:BD128"/>
    <mergeCell ref="AJ122:AJ123"/>
    <mergeCell ref="AK122:AL123"/>
    <mergeCell ref="AM122:AN123"/>
    <mergeCell ref="AO122:AP123"/>
    <mergeCell ref="AQ122:AR123"/>
    <mergeCell ref="BA118:BB119"/>
    <mergeCell ref="BC118:BD119"/>
    <mergeCell ref="U120:V121"/>
    <mergeCell ref="W120:AD121"/>
    <mergeCell ref="AJ120:AJ121"/>
    <mergeCell ref="AK120:AL121"/>
    <mergeCell ref="AM120:AN121"/>
    <mergeCell ref="AO120:AP121"/>
    <mergeCell ref="AQ120:AR121"/>
    <mergeCell ref="AS120:AT121"/>
    <mergeCell ref="AU120:AV121"/>
    <mergeCell ref="AW120:AX121"/>
    <mergeCell ref="AY120:AZ121"/>
    <mergeCell ref="BA120:BB121"/>
    <mergeCell ref="BC120:BD121"/>
    <mergeCell ref="AJ118:AJ119"/>
    <mergeCell ref="AK118:AL119"/>
    <mergeCell ref="AM118:AN119"/>
    <mergeCell ref="AO118:AP119"/>
    <mergeCell ref="AQ118:AR119"/>
    <mergeCell ref="AS118:AT119"/>
    <mergeCell ref="AU118:AV119"/>
    <mergeCell ref="AW118:AX119"/>
    <mergeCell ref="AY118:AZ119"/>
    <mergeCell ref="E114:H123"/>
    <mergeCell ref="I114:J123"/>
    <mergeCell ref="K114:T123"/>
    <mergeCell ref="U114:V115"/>
    <mergeCell ref="W114:AD115"/>
    <mergeCell ref="U116:V117"/>
    <mergeCell ref="W116:AD117"/>
    <mergeCell ref="U118:V119"/>
    <mergeCell ref="W118:AD119"/>
    <mergeCell ref="U122:V123"/>
    <mergeCell ref="W122:AD123"/>
    <mergeCell ref="AS122:AT123"/>
    <mergeCell ref="AU122:AV123"/>
    <mergeCell ref="AW122:AX123"/>
    <mergeCell ref="AY122:AZ123"/>
    <mergeCell ref="AM112:AN113"/>
    <mergeCell ref="AO112:AP113"/>
    <mergeCell ref="AQ112:AR113"/>
    <mergeCell ref="AS112:AT113"/>
    <mergeCell ref="AU112:AV113"/>
    <mergeCell ref="AW112:AX113"/>
    <mergeCell ref="AY112:AZ113"/>
    <mergeCell ref="BA112:BB113"/>
    <mergeCell ref="BC112:BD113"/>
    <mergeCell ref="AM110:AN111"/>
    <mergeCell ref="AO110:AP111"/>
    <mergeCell ref="AQ110:AR111"/>
    <mergeCell ref="AS110:AT111"/>
    <mergeCell ref="AU110:AV111"/>
    <mergeCell ref="AW110:AX111"/>
    <mergeCell ref="AY110:AZ111"/>
    <mergeCell ref="BA110:BB111"/>
    <mergeCell ref="BC110:BD111"/>
    <mergeCell ref="AM108:AN109"/>
    <mergeCell ref="AO108:AP109"/>
    <mergeCell ref="AQ108:AR109"/>
    <mergeCell ref="AS108:AT109"/>
    <mergeCell ref="AU108:AV109"/>
    <mergeCell ref="AW108:AX109"/>
    <mergeCell ref="AY108:AZ109"/>
    <mergeCell ref="BA108:BB109"/>
    <mergeCell ref="BC108:BD109"/>
    <mergeCell ref="E106:H113"/>
    <mergeCell ref="I106:J113"/>
    <mergeCell ref="K106:T113"/>
    <mergeCell ref="U106:V107"/>
    <mergeCell ref="W106:AD107"/>
    <mergeCell ref="U108:V109"/>
    <mergeCell ref="W108:AD109"/>
    <mergeCell ref="AJ108:AJ109"/>
    <mergeCell ref="AK108:AL109"/>
    <mergeCell ref="U110:V111"/>
    <mergeCell ref="W110:AD111"/>
    <mergeCell ref="AJ110:AJ111"/>
    <mergeCell ref="AK110:AL111"/>
    <mergeCell ref="U112:V113"/>
    <mergeCell ref="W112:AD113"/>
    <mergeCell ref="AJ112:AJ113"/>
    <mergeCell ref="AK112:AL113"/>
    <mergeCell ref="E100:H101"/>
    <mergeCell ref="I100:AD101"/>
    <mergeCell ref="E102:H105"/>
    <mergeCell ref="I102:J105"/>
    <mergeCell ref="K102:T105"/>
    <mergeCell ref="U102:V103"/>
    <mergeCell ref="W102:AD103"/>
    <mergeCell ref="U104:V105"/>
    <mergeCell ref="W104:AD105"/>
    <mergeCell ref="BB90:BJ90"/>
    <mergeCell ref="BE91:BI91"/>
    <mergeCell ref="B93:F94"/>
    <mergeCell ref="G93:H94"/>
    <mergeCell ref="I93:J94"/>
    <mergeCell ref="K93:L94"/>
    <mergeCell ref="M93:N94"/>
    <mergeCell ref="O93:P94"/>
    <mergeCell ref="AH94:AT94"/>
    <mergeCell ref="R90:AR91"/>
    <mergeCell ref="Q93:R94"/>
    <mergeCell ref="B26:K35"/>
    <mergeCell ref="B77:K78"/>
    <mergeCell ref="M77:N78"/>
    <mergeCell ref="O77:P78"/>
    <mergeCell ref="B71:K72"/>
    <mergeCell ref="M71:N72"/>
    <mergeCell ref="O71:P72"/>
    <mergeCell ref="B69:K70"/>
    <mergeCell ref="M69:N70"/>
    <mergeCell ref="O69:P70"/>
    <mergeCell ref="L61:P62"/>
    <mergeCell ref="L38:P39"/>
    <mergeCell ref="L28:P29"/>
    <mergeCell ref="B67:K68"/>
    <mergeCell ref="M67:N68"/>
    <mergeCell ref="O67:P68"/>
    <mergeCell ref="L36:P37"/>
    <mergeCell ref="L40:P41"/>
    <mergeCell ref="L48:P49"/>
    <mergeCell ref="L42:P43"/>
    <mergeCell ref="L44:P45"/>
    <mergeCell ref="AW2:AX2"/>
    <mergeCell ref="AY2:AZ2"/>
    <mergeCell ref="BA2:BB2"/>
    <mergeCell ref="BC2:BD2"/>
    <mergeCell ref="BE2:BF2"/>
    <mergeCell ref="AO63:AP64"/>
    <mergeCell ref="AQ63:AR64"/>
    <mergeCell ref="AE2:AF2"/>
    <mergeCell ref="AG2:AH2"/>
    <mergeCell ref="AI2:AJ2"/>
    <mergeCell ref="AK2:AL2"/>
    <mergeCell ref="AM2:AN2"/>
    <mergeCell ref="AO2:AP2"/>
    <mergeCell ref="AQ2:AR2"/>
    <mergeCell ref="AG48:AH49"/>
    <mergeCell ref="AI48:AJ49"/>
    <mergeCell ref="AK48:AL49"/>
    <mergeCell ref="AM48:AN49"/>
    <mergeCell ref="AG46:AH47"/>
    <mergeCell ref="AI46:AJ47"/>
    <mergeCell ref="AK46:AL47"/>
    <mergeCell ref="AM46:AN47"/>
    <mergeCell ref="AM42:AN43"/>
    <mergeCell ref="AO42:AP43"/>
    <mergeCell ref="M2:N2"/>
    <mergeCell ref="O2:P2"/>
    <mergeCell ref="Q2:R2"/>
    <mergeCell ref="S2:T2"/>
    <mergeCell ref="U2:V2"/>
    <mergeCell ref="W2:X2"/>
    <mergeCell ref="AS63:AT64"/>
    <mergeCell ref="AU63:AV64"/>
    <mergeCell ref="AS2:AT2"/>
    <mergeCell ref="AU2:AV2"/>
    <mergeCell ref="Y2:Z2"/>
    <mergeCell ref="AA2:AB2"/>
    <mergeCell ref="AC2:AD2"/>
    <mergeCell ref="AC61:AD62"/>
    <mergeCell ref="AE61:AF62"/>
    <mergeCell ref="Q63:R64"/>
    <mergeCell ref="S63:T64"/>
    <mergeCell ref="U63:V64"/>
    <mergeCell ref="W50:X51"/>
    <mergeCell ref="Y50:Z51"/>
    <mergeCell ref="AA50:AB51"/>
    <mergeCell ref="AC50:AD51"/>
    <mergeCell ref="AE50:AF51"/>
    <mergeCell ref="L59:P60"/>
    <mergeCell ref="BI50:BJ51"/>
    <mergeCell ref="BA32:BB33"/>
    <mergeCell ref="BC32:BD33"/>
    <mergeCell ref="BE32:BF33"/>
    <mergeCell ref="BI25:BJ25"/>
    <mergeCell ref="AS18:AT19"/>
    <mergeCell ref="BI34:BJ35"/>
    <mergeCell ref="AW63:AX64"/>
    <mergeCell ref="AY63:AZ64"/>
    <mergeCell ref="BA63:BB64"/>
    <mergeCell ref="BC63:BD64"/>
    <mergeCell ref="BE63:BF64"/>
    <mergeCell ref="BC50:BD51"/>
    <mergeCell ref="BE50:BF51"/>
    <mergeCell ref="BG50:BH51"/>
    <mergeCell ref="AY50:AZ51"/>
    <mergeCell ref="BA50:BB51"/>
    <mergeCell ref="AY34:AZ35"/>
    <mergeCell ref="BA34:BB35"/>
    <mergeCell ref="BC34:BD35"/>
    <mergeCell ref="BE34:BF35"/>
    <mergeCell ref="BG34:BH35"/>
    <mergeCell ref="BF25:BH25"/>
    <mergeCell ref="AY32:AZ33"/>
    <mergeCell ref="AE63:AF64"/>
    <mergeCell ref="AG63:AH64"/>
    <mergeCell ref="AI63:AJ64"/>
    <mergeCell ref="W63:X64"/>
    <mergeCell ref="Y63:Z64"/>
    <mergeCell ref="AA63:AB64"/>
    <mergeCell ref="AC63:AD64"/>
    <mergeCell ref="BG65:BH66"/>
    <mergeCell ref="BI65:BJ66"/>
    <mergeCell ref="AS65:AT66"/>
    <mergeCell ref="AU65:AV66"/>
    <mergeCell ref="AW65:AX66"/>
    <mergeCell ref="AY65:AZ66"/>
    <mergeCell ref="BA65:BB66"/>
    <mergeCell ref="BC65:BD66"/>
    <mergeCell ref="BE65:BF66"/>
    <mergeCell ref="AQ65:AR66"/>
    <mergeCell ref="AC65:AD66"/>
    <mergeCell ref="AE65:AF66"/>
    <mergeCell ref="AG65:AH66"/>
    <mergeCell ref="AO65:AP66"/>
    <mergeCell ref="BK63:BL64"/>
    <mergeCell ref="AI65:AJ66"/>
    <mergeCell ref="AK65:AL66"/>
    <mergeCell ref="AM65:AN66"/>
    <mergeCell ref="BK65:BL66"/>
    <mergeCell ref="BG63:BH64"/>
    <mergeCell ref="BI63:BJ64"/>
    <mergeCell ref="AK63:AL64"/>
    <mergeCell ref="AM63:AN64"/>
    <mergeCell ref="Q69:R70"/>
    <mergeCell ref="S69:T70"/>
    <mergeCell ref="U69:V70"/>
    <mergeCell ref="Q77:R78"/>
    <mergeCell ref="S77:T78"/>
    <mergeCell ref="B73:K76"/>
    <mergeCell ref="W77:X78"/>
    <mergeCell ref="S73:T74"/>
    <mergeCell ref="U77:V78"/>
    <mergeCell ref="L77:L78"/>
    <mergeCell ref="W75:X76"/>
    <mergeCell ref="L75:P76"/>
    <mergeCell ref="Q75:R76"/>
    <mergeCell ref="S75:T76"/>
    <mergeCell ref="U75:V76"/>
    <mergeCell ref="Q71:R72"/>
    <mergeCell ref="S71:T72"/>
    <mergeCell ref="U71:V72"/>
    <mergeCell ref="U73:V74"/>
    <mergeCell ref="W73:X74"/>
    <mergeCell ref="W71:X72"/>
    <mergeCell ref="L73:P74"/>
    <mergeCell ref="Q73:R74"/>
    <mergeCell ref="W69:X70"/>
    <mergeCell ref="Q67:R68"/>
    <mergeCell ref="S67:T68"/>
    <mergeCell ref="U67:V68"/>
    <mergeCell ref="W67:X68"/>
    <mergeCell ref="Y67:Z68"/>
    <mergeCell ref="AA67:AB68"/>
    <mergeCell ref="AC67:AD68"/>
    <mergeCell ref="AE67:AF68"/>
    <mergeCell ref="B59:K66"/>
    <mergeCell ref="AA59:AB60"/>
    <mergeCell ref="AC59:AD60"/>
    <mergeCell ref="L63:P66"/>
    <mergeCell ref="Q65:R66"/>
    <mergeCell ref="S65:T66"/>
    <mergeCell ref="U65:V66"/>
    <mergeCell ref="W65:X66"/>
    <mergeCell ref="Y65:Z66"/>
    <mergeCell ref="AA65:AB66"/>
    <mergeCell ref="Q61:R62"/>
    <mergeCell ref="S61:T62"/>
    <mergeCell ref="U61:V62"/>
    <mergeCell ref="W61:X62"/>
    <mergeCell ref="Y61:Z62"/>
    <mergeCell ref="AA61:AB62"/>
    <mergeCell ref="Q59:R60"/>
    <mergeCell ref="S59:T60"/>
    <mergeCell ref="U59:V60"/>
    <mergeCell ref="W59:X60"/>
    <mergeCell ref="Y59:Z60"/>
    <mergeCell ref="AK59:AL60"/>
    <mergeCell ref="AM59:AN60"/>
    <mergeCell ref="AG61:AH62"/>
    <mergeCell ref="AI61:AJ62"/>
    <mergeCell ref="AK61:AL62"/>
    <mergeCell ref="AM61:AN62"/>
    <mergeCell ref="AG59:AH60"/>
    <mergeCell ref="AI59:AJ60"/>
    <mergeCell ref="BK50:BL51"/>
    <mergeCell ref="B56:F57"/>
    <mergeCell ref="G56:H57"/>
    <mergeCell ref="I56:J57"/>
    <mergeCell ref="K56:L57"/>
    <mergeCell ref="M56:N57"/>
    <mergeCell ref="O56:P57"/>
    <mergeCell ref="BD56:BL56"/>
    <mergeCell ref="AJ57:AV57"/>
    <mergeCell ref="AG50:AH51"/>
    <mergeCell ref="AI50:AJ51"/>
    <mergeCell ref="AK50:AL51"/>
    <mergeCell ref="AM50:AN51"/>
    <mergeCell ref="AO50:AP51"/>
    <mergeCell ref="AQ50:AR51"/>
    <mergeCell ref="AS50:AT51"/>
    <mergeCell ref="AU50:AV51"/>
    <mergeCell ref="AW50:AX51"/>
    <mergeCell ref="L50:P51"/>
    <mergeCell ref="Q50:R51"/>
    <mergeCell ref="S50:T51"/>
    <mergeCell ref="U50:V51"/>
    <mergeCell ref="B36:K51"/>
    <mergeCell ref="Q48:R49"/>
    <mergeCell ref="S48:T49"/>
    <mergeCell ref="U48:V49"/>
    <mergeCell ref="W48:X49"/>
    <mergeCell ref="Y48:Z49"/>
    <mergeCell ref="AA48:AB49"/>
    <mergeCell ref="AC46:AD47"/>
    <mergeCell ref="AE46:AF47"/>
    <mergeCell ref="L46:P47"/>
    <mergeCell ref="Q46:R47"/>
    <mergeCell ref="S46:T47"/>
    <mergeCell ref="Q44:R45"/>
    <mergeCell ref="S44:T45"/>
    <mergeCell ref="U44:V45"/>
    <mergeCell ref="W44:X45"/>
    <mergeCell ref="Y44:Z45"/>
    <mergeCell ref="AA44:AB45"/>
    <mergeCell ref="AC44:AD45"/>
    <mergeCell ref="AE44:AF45"/>
    <mergeCell ref="AB36:AB37"/>
    <mergeCell ref="AC36:AC37"/>
    <mergeCell ref="AD36:AD37"/>
    <mergeCell ref="AE36:AE37"/>
    <mergeCell ref="AF36:AF37"/>
    <mergeCell ref="Q42:R43"/>
    <mergeCell ref="AA42:AB43"/>
    <mergeCell ref="AC42:AD43"/>
    <mergeCell ref="AE42:AF43"/>
    <mergeCell ref="Z36:Z37"/>
    <mergeCell ref="AA36:AA37"/>
    <mergeCell ref="AG36:AG37"/>
    <mergeCell ref="AH36:AH37"/>
    <mergeCell ref="AQ42:AR43"/>
    <mergeCell ref="AS42:AT43"/>
    <mergeCell ref="AI42:AJ43"/>
    <mergeCell ref="AK42:AL43"/>
    <mergeCell ref="S40:T41"/>
    <mergeCell ref="U40:V41"/>
    <mergeCell ref="W40:X41"/>
    <mergeCell ref="S42:T43"/>
    <mergeCell ref="U42:V43"/>
    <mergeCell ref="W42:X43"/>
    <mergeCell ref="AI36:AI37"/>
    <mergeCell ref="AJ36:AJ37"/>
    <mergeCell ref="Y38:Z39"/>
    <mergeCell ref="AA38:AB39"/>
    <mergeCell ref="AC38:AD39"/>
    <mergeCell ref="Y36:Y37"/>
    <mergeCell ref="AG38:AH39"/>
    <mergeCell ref="AG40:AH41"/>
    <mergeCell ref="AG42:AH43"/>
    <mergeCell ref="AC40:AD41"/>
    <mergeCell ref="AE40:AF41"/>
    <mergeCell ref="Y42:Z43"/>
    <mergeCell ref="Y30:Z31"/>
    <mergeCell ref="AA30:AB31"/>
    <mergeCell ref="AC30:AD31"/>
    <mergeCell ref="AE30:AF31"/>
    <mergeCell ref="AG30:AH31"/>
    <mergeCell ref="AI30:AJ31"/>
    <mergeCell ref="AK30:AL31"/>
    <mergeCell ref="AM30:AN31"/>
    <mergeCell ref="Q32:R33"/>
    <mergeCell ref="S32:T33"/>
    <mergeCell ref="U32:V33"/>
    <mergeCell ref="W32:X33"/>
    <mergeCell ref="Y32:Z33"/>
    <mergeCell ref="AA32:AB33"/>
    <mergeCell ref="AC32:AD33"/>
    <mergeCell ref="AE32:AF33"/>
    <mergeCell ref="AG32:AH33"/>
    <mergeCell ref="AI32:AJ33"/>
    <mergeCell ref="AK32:AL33"/>
    <mergeCell ref="AM32:AN33"/>
    <mergeCell ref="Y26:Z27"/>
    <mergeCell ref="AA26:AB27"/>
    <mergeCell ref="AC26:AD27"/>
    <mergeCell ref="AE26:AF27"/>
    <mergeCell ref="BF28:BH28"/>
    <mergeCell ref="BI28:BJ28"/>
    <mergeCell ref="W28:X29"/>
    <mergeCell ref="Y28:Z29"/>
    <mergeCell ref="AA28:AB29"/>
    <mergeCell ref="AC28:AD29"/>
    <mergeCell ref="AE28:AF29"/>
    <mergeCell ref="AG28:AH29"/>
    <mergeCell ref="AI28:AJ29"/>
    <mergeCell ref="AK28:AL29"/>
    <mergeCell ref="AM28:AN29"/>
    <mergeCell ref="BI26:BJ26"/>
    <mergeCell ref="BF27:BH27"/>
    <mergeCell ref="BI27:BJ27"/>
    <mergeCell ref="Y20:Y21"/>
    <mergeCell ref="AE24:AF25"/>
    <mergeCell ref="AG24:AH25"/>
    <mergeCell ref="BF26:BH26"/>
    <mergeCell ref="L26:P27"/>
    <mergeCell ref="Q26:R27"/>
    <mergeCell ref="S26:T27"/>
    <mergeCell ref="U26:V27"/>
    <mergeCell ref="W26:X27"/>
    <mergeCell ref="Y24:Z25"/>
    <mergeCell ref="AA24:AB25"/>
    <mergeCell ref="AC24:AD25"/>
    <mergeCell ref="AH20:AH21"/>
    <mergeCell ref="AI20:AI21"/>
    <mergeCell ref="AJ20:AJ21"/>
    <mergeCell ref="Y22:Z23"/>
    <mergeCell ref="AA22:AB23"/>
    <mergeCell ref="AC22:AD23"/>
    <mergeCell ref="AE22:AF23"/>
    <mergeCell ref="AG22:AH23"/>
    <mergeCell ref="AI22:AJ23"/>
    <mergeCell ref="Z20:Z21"/>
    <mergeCell ref="AA20:AA21"/>
    <mergeCell ref="AB20:AB21"/>
    <mergeCell ref="Q28:R29"/>
    <mergeCell ref="S28:T29"/>
    <mergeCell ref="U28:V29"/>
    <mergeCell ref="L30:P31"/>
    <mergeCell ref="Q30:R31"/>
    <mergeCell ref="S30:T31"/>
    <mergeCell ref="U30:V31"/>
    <mergeCell ref="W30:X31"/>
    <mergeCell ref="L32:P35"/>
    <mergeCell ref="Q34:R35"/>
    <mergeCell ref="S34:T35"/>
    <mergeCell ref="U34:V35"/>
    <mergeCell ref="W34:X35"/>
    <mergeCell ref="AC20:AC21"/>
    <mergeCell ref="AD20:AD21"/>
    <mergeCell ref="AE20:AE21"/>
    <mergeCell ref="AF20:AF21"/>
    <mergeCell ref="AG20:AG21"/>
    <mergeCell ref="B20:K25"/>
    <mergeCell ref="L20:P21"/>
    <mergeCell ref="Q20:Q21"/>
    <mergeCell ref="R20:R21"/>
    <mergeCell ref="S20:S21"/>
    <mergeCell ref="T20:T21"/>
    <mergeCell ref="U20:U21"/>
    <mergeCell ref="V20:V21"/>
    <mergeCell ref="W20:W21"/>
    <mergeCell ref="L24:P25"/>
    <mergeCell ref="Q24:R25"/>
    <mergeCell ref="S24:T25"/>
    <mergeCell ref="U24:V25"/>
    <mergeCell ref="W24:X25"/>
    <mergeCell ref="L22:P23"/>
    <mergeCell ref="Q22:R23"/>
    <mergeCell ref="S22:T23"/>
    <mergeCell ref="U22:V23"/>
    <mergeCell ref="W22:X23"/>
    <mergeCell ref="AF16:AF17"/>
    <mergeCell ref="X20:X21"/>
    <mergeCell ref="AU16:AU17"/>
    <mergeCell ref="AV16:AV17"/>
    <mergeCell ref="AW16:AW17"/>
    <mergeCell ref="AX16:AX17"/>
    <mergeCell ref="AY16:AY17"/>
    <mergeCell ref="AZ16:AZ17"/>
    <mergeCell ref="L18:L19"/>
    <mergeCell ref="M18:N19"/>
    <mergeCell ref="O18:P19"/>
    <mergeCell ref="Q18:R19"/>
    <mergeCell ref="S18:T19"/>
    <mergeCell ref="U18:V19"/>
    <mergeCell ref="W18:X19"/>
    <mergeCell ref="Y18:Z19"/>
    <mergeCell ref="AA18:AB19"/>
    <mergeCell ref="AC18:AD19"/>
    <mergeCell ref="AE18:AF19"/>
    <mergeCell ref="AG18:AH19"/>
    <mergeCell ref="AI18:AJ19"/>
    <mergeCell ref="AK18:AL19"/>
    <mergeCell ref="AM18:AN19"/>
    <mergeCell ref="AO18:AP19"/>
    <mergeCell ref="W16:W17"/>
    <mergeCell ref="X16:X17"/>
    <mergeCell ref="Y16:Y17"/>
    <mergeCell ref="Z16:Z17"/>
    <mergeCell ref="AA16:AA17"/>
    <mergeCell ref="AB16:AB17"/>
    <mergeCell ref="AC16:AC17"/>
    <mergeCell ref="AD16:AD17"/>
    <mergeCell ref="AE16:AE17"/>
    <mergeCell ref="N16:N17"/>
    <mergeCell ref="O16:O17"/>
    <mergeCell ref="P16:P17"/>
    <mergeCell ref="Q16:Q17"/>
    <mergeCell ref="R16:R17"/>
    <mergeCell ref="S16:S17"/>
    <mergeCell ref="T16:T17"/>
    <mergeCell ref="U16:U17"/>
    <mergeCell ref="V16:V17"/>
    <mergeCell ref="C4:M5"/>
    <mergeCell ref="BD4:BL4"/>
    <mergeCell ref="AP7:AY8"/>
    <mergeCell ref="AP9:AY10"/>
    <mergeCell ref="AZ9:BA10"/>
    <mergeCell ref="BB9:BC10"/>
    <mergeCell ref="BD9:BE10"/>
    <mergeCell ref="BF9:BG10"/>
    <mergeCell ref="BH9:BI10"/>
    <mergeCell ref="O4:BC5"/>
    <mergeCell ref="B7:AJ8"/>
    <mergeCell ref="AG71:AI72"/>
    <mergeCell ref="AG69:AI70"/>
    <mergeCell ref="X36:X37"/>
    <mergeCell ref="L67:L68"/>
    <mergeCell ref="L69:L70"/>
    <mergeCell ref="L71:L72"/>
    <mergeCell ref="AC69:AD70"/>
    <mergeCell ref="AE69:AF70"/>
    <mergeCell ref="AC71:AD72"/>
    <mergeCell ref="AE71:AF72"/>
    <mergeCell ref="Q36:Q37"/>
    <mergeCell ref="R36:R37"/>
    <mergeCell ref="S36:S37"/>
    <mergeCell ref="T36:T37"/>
    <mergeCell ref="U36:U37"/>
    <mergeCell ref="V36:V37"/>
    <mergeCell ref="W36:W37"/>
    <mergeCell ref="U46:V47"/>
    <mergeCell ref="W46:X47"/>
    <mergeCell ref="Q38:R39"/>
    <mergeCell ref="S38:T39"/>
    <mergeCell ref="U38:V39"/>
    <mergeCell ref="W38:X39"/>
    <mergeCell ref="Q40:R41"/>
    <mergeCell ref="AQ32:AR33"/>
    <mergeCell ref="AS32:AT33"/>
    <mergeCell ref="AU32:AV33"/>
    <mergeCell ref="AW32:AX33"/>
    <mergeCell ref="AI38:AJ39"/>
    <mergeCell ref="B12:K15"/>
    <mergeCell ref="L12:P13"/>
    <mergeCell ref="Q12:R13"/>
    <mergeCell ref="S12:T13"/>
    <mergeCell ref="U12:V13"/>
    <mergeCell ref="W12:X13"/>
    <mergeCell ref="Y12:Z13"/>
    <mergeCell ref="L14:P15"/>
    <mergeCell ref="Q14:R15"/>
    <mergeCell ref="S14:T15"/>
    <mergeCell ref="U14:V15"/>
    <mergeCell ref="W14:X15"/>
    <mergeCell ref="Y14:Z15"/>
    <mergeCell ref="AA14:AB15"/>
    <mergeCell ref="AC14:AD15"/>
    <mergeCell ref="AE14:AF15"/>
    <mergeCell ref="B16:K19"/>
    <mergeCell ref="L16:L17"/>
    <mergeCell ref="M16:M17"/>
    <mergeCell ref="DT77:DU78"/>
    <mergeCell ref="AA69:AB70"/>
    <mergeCell ref="AE73:AF74"/>
    <mergeCell ref="Y71:Z72"/>
    <mergeCell ref="AA71:AB72"/>
    <mergeCell ref="DV77:DY78"/>
    <mergeCell ref="DT32:EI33"/>
    <mergeCell ref="AG67:AI68"/>
    <mergeCell ref="AG73:AI74"/>
    <mergeCell ref="AG75:AI76"/>
    <mergeCell ref="AG77:AI78"/>
    <mergeCell ref="DT67:DU68"/>
    <mergeCell ref="DV67:DY68"/>
    <mergeCell ref="DT69:DU70"/>
    <mergeCell ref="DV69:DY70"/>
    <mergeCell ref="DT71:DU72"/>
    <mergeCell ref="DV71:DY72"/>
    <mergeCell ref="DT73:DU74"/>
    <mergeCell ref="DV73:DY74"/>
    <mergeCell ref="DT75:DU76"/>
    <mergeCell ref="DV75:DY76"/>
    <mergeCell ref="BK34:BL35"/>
    <mergeCell ref="BM32:BN33"/>
    <mergeCell ref="AO32:AP33"/>
    <mergeCell ref="Y77:Z78"/>
    <mergeCell ref="AA77:AB78"/>
    <mergeCell ref="AC77:AD78"/>
    <mergeCell ref="Y34:Z35"/>
    <mergeCell ref="AA34:AB35"/>
    <mergeCell ref="AC34:AD35"/>
    <mergeCell ref="AE34:AF35"/>
    <mergeCell ref="AE38:AF39"/>
    <mergeCell ref="AE59:AF60"/>
    <mergeCell ref="Y40:Z41"/>
    <mergeCell ref="AA40:AB41"/>
    <mergeCell ref="AC48:AD49"/>
    <mergeCell ref="AE48:AF49"/>
    <mergeCell ref="Y46:Z47"/>
    <mergeCell ref="AA46:AB47"/>
    <mergeCell ref="AE77:AF78"/>
    <mergeCell ref="AE75:AF76"/>
    <mergeCell ref="Y75:Z76"/>
    <mergeCell ref="AA75:AB76"/>
    <mergeCell ref="AC75:AD76"/>
    <mergeCell ref="Y73:Z74"/>
    <mergeCell ref="AA73:AB74"/>
    <mergeCell ref="AC73:AD74"/>
    <mergeCell ref="Y69:Z70"/>
    <mergeCell ref="BK16:BK17"/>
    <mergeCell ref="BL16:BL17"/>
    <mergeCell ref="AI16:AI17"/>
    <mergeCell ref="AJ16:AJ17"/>
    <mergeCell ref="AK16:AK17"/>
    <mergeCell ref="AU18:AV19"/>
    <mergeCell ref="AW18:AX19"/>
    <mergeCell ref="BI24:BJ24"/>
    <mergeCell ref="AL16:AL17"/>
    <mergeCell ref="AM16:AM17"/>
    <mergeCell ref="AN16:AN17"/>
    <mergeCell ref="AO16:AO17"/>
    <mergeCell ref="AP16:AP17"/>
    <mergeCell ref="AQ16:AQ17"/>
    <mergeCell ref="AR16:AR17"/>
    <mergeCell ref="AS16:AS17"/>
    <mergeCell ref="AT16:AT17"/>
    <mergeCell ref="BE21:BL21"/>
    <mergeCell ref="AQ18:AR19"/>
    <mergeCell ref="BS2:BT2"/>
    <mergeCell ref="BU2:BV2"/>
    <mergeCell ref="BW2:BX2"/>
    <mergeCell ref="BO2:BP2"/>
    <mergeCell ref="AZ7:BI8"/>
    <mergeCell ref="BG2:BH2"/>
    <mergeCell ref="BI2:BJ2"/>
    <mergeCell ref="AY18:AZ19"/>
    <mergeCell ref="BG32:BH33"/>
    <mergeCell ref="BI32:BJ33"/>
    <mergeCell ref="BK32:BL33"/>
    <mergeCell ref="BK2:BL2"/>
    <mergeCell ref="BF24:BH24"/>
    <mergeCell ref="BM18:BN19"/>
    <mergeCell ref="BA16:BA17"/>
    <mergeCell ref="BB16:BB17"/>
    <mergeCell ref="BC16:BC17"/>
    <mergeCell ref="BD16:BD17"/>
    <mergeCell ref="BE16:BE17"/>
    <mergeCell ref="BF16:BF17"/>
    <mergeCell ref="BG16:BG17"/>
    <mergeCell ref="BH16:BH17"/>
    <mergeCell ref="BI16:BI17"/>
    <mergeCell ref="BJ16:BJ17"/>
    <mergeCell ref="AU34:AV35"/>
    <mergeCell ref="AW34:AX35"/>
    <mergeCell ref="BM34:BN35"/>
    <mergeCell ref="DA2:DB2"/>
    <mergeCell ref="DC2:DD2"/>
    <mergeCell ref="DE2:DF2"/>
    <mergeCell ref="DG2:DH2"/>
    <mergeCell ref="CI2:CJ2"/>
    <mergeCell ref="CK2:CL2"/>
    <mergeCell ref="CM2:CN2"/>
    <mergeCell ref="CO2:CP2"/>
    <mergeCell ref="CQ2:CR2"/>
    <mergeCell ref="CS2:CT2"/>
    <mergeCell ref="CU2:CV2"/>
    <mergeCell ref="CW2:CX2"/>
    <mergeCell ref="CY2:CZ2"/>
    <mergeCell ref="BM2:BN2"/>
    <mergeCell ref="BY2:BZ2"/>
    <mergeCell ref="CA2:CB2"/>
    <mergeCell ref="CC2:CD2"/>
    <mergeCell ref="CE2:CF2"/>
    <mergeCell ref="CG2:CH2"/>
    <mergeCell ref="BV9:CH10"/>
    <mergeCell ref="BQ2:BR2"/>
    <mergeCell ref="AG16:AG17"/>
    <mergeCell ref="AH16:AH17"/>
    <mergeCell ref="BM16:BM17"/>
    <mergeCell ref="BN16:BN17"/>
    <mergeCell ref="AO61:AP62"/>
    <mergeCell ref="Q56:R57"/>
    <mergeCell ref="AA12:AB13"/>
    <mergeCell ref="BA18:BB19"/>
    <mergeCell ref="BC18:BD19"/>
    <mergeCell ref="BE18:BF19"/>
    <mergeCell ref="BG18:BH19"/>
    <mergeCell ref="BI18:BJ19"/>
    <mergeCell ref="BK18:BL19"/>
    <mergeCell ref="BF22:BH22"/>
    <mergeCell ref="BI22:BJ22"/>
    <mergeCell ref="BF23:BH23"/>
    <mergeCell ref="BI23:BJ23"/>
    <mergeCell ref="AG34:AH35"/>
    <mergeCell ref="AI34:AJ35"/>
    <mergeCell ref="AK34:AL35"/>
    <mergeCell ref="AM34:AN35"/>
    <mergeCell ref="AO34:AP35"/>
    <mergeCell ref="AQ34:AR35"/>
    <mergeCell ref="AS34:AT35"/>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8" orientation="landscape" r:id="rId1"/>
  <headerFooter alignWithMargins="0"/>
  <rowBreaks count="2" manualBreakCount="2">
    <brk id="51" max="16383" man="1"/>
    <brk id="8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BC39"/>
  <sheetViews>
    <sheetView zoomScaleNormal="100" workbookViewId="0">
      <selection activeCell="C5" sqref="C5:AH5"/>
    </sheetView>
  </sheetViews>
  <sheetFormatPr defaultColWidth="9" defaultRowHeight="12.6"/>
  <cols>
    <col min="1" max="70" width="2.44140625" style="1" customWidth="1"/>
    <col min="71" max="74" width="2.6640625" style="1" customWidth="1"/>
    <col min="75" max="16384" width="9" style="1"/>
  </cols>
  <sheetData>
    <row r="2" spans="2:34" ht="16.5" customHeight="1" thickBot="1"/>
    <row r="3" spans="2:34" ht="16.5" customHeight="1" thickBot="1">
      <c r="B3" s="677" t="str">
        <f>IF(入力シート!I5=入力シート!CR5,"○","")</f>
        <v/>
      </c>
      <c r="C3" s="678"/>
      <c r="D3" s="677" t="s">
        <v>152</v>
      </c>
      <c r="E3" s="679"/>
      <c r="F3" s="680" t="str">
        <f>IF(入力シート!I5=入力シート!CR6,"○","")</f>
        <v/>
      </c>
      <c r="G3" s="678"/>
      <c r="H3" s="677" t="s">
        <v>153</v>
      </c>
      <c r="I3" s="679"/>
    </row>
    <row r="4" spans="2:34" ht="21" customHeight="1"/>
    <row r="5" spans="2:34" ht="21" customHeight="1">
      <c r="C5" s="681" t="s">
        <v>359</v>
      </c>
      <c r="D5" s="681"/>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681"/>
      <c r="AF5" s="681"/>
      <c r="AG5" s="681"/>
      <c r="AH5" s="681"/>
    </row>
    <row r="6" spans="2:34" ht="21" customHeight="1"/>
    <row r="7" spans="2:34" ht="21" customHeight="1">
      <c r="D7" s="131" t="s">
        <v>358</v>
      </c>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row>
    <row r="8" spans="2:34" ht="21" customHeight="1">
      <c r="D8" s="676" t="s">
        <v>154</v>
      </c>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row>
    <row r="9" spans="2:34" ht="21" customHeight="1">
      <c r="D9" s="131" t="s">
        <v>155</v>
      </c>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row>
    <row r="10" spans="2:34" ht="21" customHeight="1">
      <c r="D10" s="131" t="s">
        <v>156</v>
      </c>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row>
    <row r="11" spans="2:34" ht="21" customHeight="1">
      <c r="D11" s="117" t="s">
        <v>283</v>
      </c>
    </row>
    <row r="12" spans="2:34" ht="21" customHeight="1"/>
    <row r="13" spans="2:34" ht="21" customHeight="1">
      <c r="D13" s="673" t="str">
        <f>IF(入力シート!I4="","令和　　年　　月　　日",入力シート!I4)</f>
        <v>令和　　年　　月　　日</v>
      </c>
      <c r="E13" s="673"/>
      <c r="F13" s="673"/>
      <c r="G13" s="673"/>
      <c r="H13" s="673"/>
      <c r="I13" s="673"/>
      <c r="J13" s="673"/>
      <c r="K13" s="673"/>
      <c r="L13" s="673"/>
      <c r="M13" s="673"/>
    </row>
    <row r="14" spans="2:34" ht="21" customHeight="1"/>
    <row r="15" spans="2:34" ht="21" customHeight="1">
      <c r="D15" s="131" t="s">
        <v>157</v>
      </c>
      <c r="E15" s="131"/>
      <c r="F15" s="131"/>
      <c r="G15" s="131"/>
      <c r="H15" s="131"/>
      <c r="I15" s="672" t="s">
        <v>310</v>
      </c>
      <c r="J15" s="672"/>
      <c r="K15" s="672"/>
      <c r="L15" s="672"/>
      <c r="M15" s="672"/>
      <c r="O15" s="1" t="s">
        <v>158</v>
      </c>
    </row>
    <row r="16" spans="2:34" ht="21" customHeight="1"/>
    <row r="17" spans="1:55" ht="21" customHeight="1">
      <c r="O17" s="672" t="s">
        <v>159</v>
      </c>
      <c r="P17" s="672"/>
      <c r="Q17" s="672"/>
      <c r="R17" s="672"/>
      <c r="S17" s="672"/>
      <c r="T17" s="669" t="str">
        <f>IF(入力シート!I11="","",入力シート!I11&amp;"-"&amp;入力シート!L11)</f>
        <v/>
      </c>
      <c r="U17" s="669"/>
      <c r="V17" s="669"/>
      <c r="W17" s="669"/>
      <c r="X17" s="669"/>
      <c r="Y17" s="669"/>
      <c r="Z17" s="669"/>
      <c r="AA17" s="669"/>
      <c r="AB17" s="669"/>
      <c r="AC17" s="669"/>
      <c r="AD17" s="669"/>
      <c r="AE17" s="669"/>
      <c r="AF17" s="669"/>
      <c r="AG17" s="669"/>
      <c r="AH17" s="669"/>
    </row>
    <row r="18" spans="1:55" ht="21" customHeight="1">
      <c r="O18" s="675" t="s">
        <v>328</v>
      </c>
      <c r="P18" s="675"/>
      <c r="Q18" s="675"/>
      <c r="R18" s="675"/>
      <c r="S18" s="675"/>
      <c r="T18" s="669" t="str">
        <f>IF(入力シート!N13="","",入力シート!N12&amp;入力シート!V12&amp;入力シート!N13)</f>
        <v/>
      </c>
      <c r="U18" s="669"/>
      <c r="V18" s="669"/>
      <c r="W18" s="669"/>
      <c r="X18" s="669"/>
      <c r="Y18" s="669"/>
      <c r="Z18" s="669"/>
      <c r="AA18" s="669"/>
      <c r="AB18" s="669"/>
      <c r="AC18" s="669"/>
      <c r="AD18" s="669"/>
      <c r="AE18" s="669"/>
      <c r="AF18" s="669"/>
      <c r="AG18" s="669"/>
      <c r="AH18" s="669"/>
    </row>
    <row r="19" spans="1:55" ht="21" customHeight="1">
      <c r="O19" s="670" t="s">
        <v>160</v>
      </c>
      <c r="P19" s="670"/>
      <c r="Q19" s="670"/>
      <c r="R19" s="670"/>
      <c r="S19" s="670"/>
      <c r="T19" s="669" t="str">
        <f>IF(入力シート!I6="","",入力シート!I6)</f>
        <v/>
      </c>
      <c r="U19" s="669"/>
      <c r="V19" s="669"/>
      <c r="W19" s="669"/>
      <c r="X19" s="669"/>
      <c r="Y19" s="669"/>
      <c r="Z19" s="669"/>
      <c r="AA19" s="669"/>
      <c r="AB19" s="669"/>
      <c r="AC19" s="669"/>
      <c r="AD19" s="669"/>
      <c r="AE19" s="669"/>
      <c r="AF19" s="669"/>
      <c r="AG19" s="669"/>
      <c r="AH19" s="669"/>
    </row>
    <row r="20" spans="1:55" ht="21" customHeight="1" thickBot="1">
      <c r="O20" s="670" t="s">
        <v>161</v>
      </c>
      <c r="P20" s="670"/>
      <c r="Q20" s="670"/>
      <c r="R20" s="670"/>
      <c r="S20" s="670"/>
      <c r="T20" s="669" t="str">
        <f>IF(入力シート!I8="","",入力シート!I8)</f>
        <v/>
      </c>
      <c r="U20" s="669"/>
      <c r="V20" s="669"/>
      <c r="W20" s="669"/>
      <c r="X20" s="669"/>
      <c r="Y20" s="669"/>
      <c r="Z20" s="669"/>
      <c r="AA20" s="669"/>
      <c r="AB20" s="669"/>
      <c r="AC20" s="669"/>
      <c r="AD20" s="669"/>
      <c r="AE20" s="669"/>
      <c r="AF20" s="669"/>
      <c r="AG20" s="669"/>
      <c r="AH20" s="669"/>
    </row>
    <row r="21" spans="1:55" ht="21" customHeight="1" thickBot="1">
      <c r="O21" s="672" t="s">
        <v>162</v>
      </c>
      <c r="P21" s="672"/>
      <c r="Q21" s="672"/>
      <c r="R21" s="672"/>
      <c r="S21" s="672"/>
      <c r="U21" s="674" t="str">
        <f>IF(入力シート!I9="","",入力シート!I9)</f>
        <v/>
      </c>
      <c r="V21" s="674"/>
      <c r="W21" s="674"/>
      <c r="X21" s="674"/>
      <c r="Y21" s="674"/>
      <c r="Z21" s="674"/>
      <c r="AA21" s="674"/>
      <c r="AB21" s="674"/>
      <c r="AC21" s="8"/>
      <c r="AD21" s="8"/>
      <c r="AE21" s="8"/>
      <c r="AF21" s="8"/>
      <c r="AG21" s="671" t="s">
        <v>290</v>
      </c>
      <c r="AH21" s="671"/>
      <c r="AP21" s="706" t="s">
        <v>304</v>
      </c>
      <c r="AQ21" s="707"/>
      <c r="AR21" s="707"/>
      <c r="AS21" s="707"/>
      <c r="AT21" s="707"/>
      <c r="AU21" s="707"/>
      <c r="AV21" s="707"/>
      <c r="AW21" s="707"/>
      <c r="AX21" s="707"/>
      <c r="AY21" s="707"/>
      <c r="AZ21" s="707"/>
      <c r="BA21" s="707"/>
      <c r="BB21" s="707"/>
      <c r="BC21" s="708"/>
    </row>
    <row r="22" spans="1:55" ht="21" customHeight="1">
      <c r="O22" s="672" t="s">
        <v>163</v>
      </c>
      <c r="P22" s="672"/>
      <c r="Q22" s="672"/>
      <c r="R22" s="672"/>
      <c r="S22" s="672"/>
      <c r="T22" s="669" t="str">
        <f>IF(入力シート!I14="","",入力シート!I14)</f>
        <v/>
      </c>
      <c r="U22" s="669"/>
      <c r="V22" s="669"/>
      <c r="W22" s="669"/>
      <c r="X22" s="669"/>
      <c r="Y22" s="669"/>
      <c r="Z22" s="669"/>
      <c r="AA22" s="669"/>
      <c r="AB22" s="669"/>
      <c r="AC22" s="669"/>
      <c r="AD22" s="669"/>
      <c r="AE22" s="669"/>
      <c r="AF22" s="669"/>
      <c r="AG22" s="669"/>
      <c r="AH22" s="669"/>
    </row>
    <row r="23" spans="1:55" ht="21" customHeight="1">
      <c r="O23" s="672" t="s">
        <v>164</v>
      </c>
      <c r="P23" s="672"/>
      <c r="Q23" s="672"/>
      <c r="R23" s="672"/>
      <c r="S23" s="672"/>
      <c r="T23" s="669" t="str">
        <f>IF(入力シート!V14="","",入力シート!V14)</f>
        <v/>
      </c>
      <c r="U23" s="669"/>
      <c r="V23" s="669"/>
      <c r="W23" s="669"/>
      <c r="X23" s="669"/>
      <c r="Y23" s="669"/>
      <c r="Z23" s="669"/>
      <c r="AA23" s="669"/>
      <c r="AB23" s="669"/>
      <c r="AC23" s="669"/>
      <c r="AD23" s="669"/>
      <c r="AE23" s="669"/>
      <c r="AF23" s="669"/>
      <c r="AG23" s="669"/>
      <c r="AH23" s="669"/>
    </row>
    <row r="24" spans="1:55" ht="21" customHeight="1" thickBot="1">
      <c r="AM24" s="2"/>
      <c r="AN24" s="2"/>
      <c r="AO24" s="2"/>
      <c r="AP24" s="2"/>
      <c r="AQ24" s="2"/>
      <c r="AR24" s="2"/>
    </row>
    <row r="25" spans="1:55" ht="21" customHeight="1">
      <c r="A25" s="682" t="s">
        <v>165</v>
      </c>
      <c r="B25" s="683"/>
      <c r="C25" s="683"/>
      <c r="D25" s="683"/>
      <c r="E25" s="684"/>
      <c r="F25" s="691" t="str">
        <f>IF(入力シート!D45="","",入力シート!D45)</f>
        <v/>
      </c>
      <c r="G25" s="692"/>
      <c r="H25" s="691" t="s">
        <v>190</v>
      </c>
      <c r="I25" s="692"/>
      <c r="J25" s="713" t="s">
        <v>243</v>
      </c>
      <c r="K25" s="713"/>
      <c r="L25" s="713"/>
      <c r="M25" s="713"/>
      <c r="N25" s="713"/>
      <c r="O25" s="713"/>
      <c r="P25" s="713"/>
      <c r="Q25" s="713"/>
      <c r="R25" s="713"/>
      <c r="S25" s="662" t="str">
        <f>IF(入力シート!$K45="","",入力シート!$K45)</f>
        <v/>
      </c>
      <c r="T25" s="663"/>
      <c r="U25" s="666" t="s">
        <v>250</v>
      </c>
      <c r="V25" s="666"/>
      <c r="W25" s="666"/>
      <c r="X25" s="666"/>
      <c r="Y25" s="666"/>
      <c r="Z25" s="666"/>
      <c r="AA25" s="666"/>
      <c r="AB25" s="666"/>
      <c r="AC25" s="666"/>
      <c r="AD25" s="666"/>
      <c r="AE25" s="666"/>
      <c r="AF25" s="666"/>
      <c r="AG25" s="666"/>
      <c r="AH25" s="666"/>
      <c r="AI25" s="667"/>
      <c r="AJ25" s="3"/>
      <c r="AK25" s="3"/>
      <c r="AL25" s="3"/>
      <c r="AM25" s="2"/>
      <c r="AN25" s="2"/>
      <c r="AO25" s="2"/>
      <c r="AP25" s="2"/>
      <c r="AQ25" s="2"/>
      <c r="AR25" s="2"/>
    </row>
    <row r="26" spans="1:55" ht="21" customHeight="1" thickBot="1">
      <c r="A26" s="685"/>
      <c r="B26" s="686"/>
      <c r="C26" s="686"/>
      <c r="D26" s="686"/>
      <c r="E26" s="687"/>
      <c r="F26" s="695"/>
      <c r="G26" s="696"/>
      <c r="H26" s="695"/>
      <c r="I26" s="696"/>
      <c r="J26" s="714"/>
      <c r="K26" s="714"/>
      <c r="L26" s="714"/>
      <c r="M26" s="714"/>
      <c r="N26" s="714"/>
      <c r="O26" s="714"/>
      <c r="P26" s="714"/>
      <c r="Q26" s="714"/>
      <c r="R26" s="714"/>
      <c r="S26" s="664" t="str">
        <f>IF(入力シート!$K46="","",入力シート!$K46)</f>
        <v/>
      </c>
      <c r="T26" s="665"/>
      <c r="U26" s="657" t="s">
        <v>251</v>
      </c>
      <c r="V26" s="657"/>
      <c r="W26" s="657"/>
      <c r="X26" s="657"/>
      <c r="Y26" s="657"/>
      <c r="Z26" s="657"/>
      <c r="AA26" s="657"/>
      <c r="AB26" s="657"/>
      <c r="AC26" s="657"/>
      <c r="AD26" s="657"/>
      <c r="AE26" s="657"/>
      <c r="AF26" s="657"/>
      <c r="AG26" s="657"/>
      <c r="AH26" s="657"/>
      <c r="AI26" s="709"/>
      <c r="AJ26" s="3"/>
      <c r="AK26" s="3"/>
      <c r="AL26" s="3"/>
      <c r="AM26" s="2"/>
      <c r="AN26" s="2"/>
      <c r="AO26" s="2"/>
      <c r="AP26" s="2"/>
      <c r="AQ26" s="2"/>
      <c r="AR26" s="2"/>
      <c r="AS26" s="5"/>
    </row>
    <row r="27" spans="1:55" ht="21" customHeight="1">
      <c r="A27" s="685"/>
      <c r="B27" s="686"/>
      <c r="C27" s="686"/>
      <c r="D27" s="686"/>
      <c r="E27" s="687"/>
      <c r="F27" s="691" t="str">
        <f>IF(入力シート!D47="","",入力シート!D47)</f>
        <v/>
      </c>
      <c r="G27" s="692"/>
      <c r="H27" s="691" t="s">
        <v>245</v>
      </c>
      <c r="I27" s="692"/>
      <c r="J27" s="713" t="s">
        <v>244</v>
      </c>
      <c r="K27" s="713"/>
      <c r="L27" s="713"/>
      <c r="M27" s="713"/>
      <c r="N27" s="713"/>
      <c r="O27" s="713"/>
      <c r="P27" s="713"/>
      <c r="Q27" s="713"/>
      <c r="R27" s="713"/>
      <c r="S27" s="662" t="str">
        <f>IF(入力シート!$K47="","",入力シート!$K47)</f>
        <v/>
      </c>
      <c r="T27" s="663"/>
      <c r="U27" s="666" t="s">
        <v>252</v>
      </c>
      <c r="V27" s="666"/>
      <c r="W27" s="666"/>
      <c r="X27" s="666"/>
      <c r="Y27" s="666"/>
      <c r="Z27" s="666"/>
      <c r="AA27" s="666"/>
      <c r="AB27" s="666"/>
      <c r="AC27" s="666"/>
      <c r="AD27" s="666"/>
      <c r="AE27" s="666"/>
      <c r="AF27" s="666"/>
      <c r="AG27" s="666"/>
      <c r="AH27" s="666"/>
      <c r="AI27" s="667"/>
      <c r="AJ27" s="3"/>
      <c r="AK27" s="3"/>
      <c r="AL27" s="3"/>
      <c r="AM27" s="2"/>
      <c r="AN27" s="2"/>
      <c r="AO27" s="2"/>
      <c r="AP27" s="2"/>
      <c r="AQ27" s="2"/>
      <c r="AR27" s="2"/>
    </row>
    <row r="28" spans="1:55" ht="21" customHeight="1">
      <c r="A28" s="685"/>
      <c r="B28" s="686"/>
      <c r="C28" s="686"/>
      <c r="D28" s="686"/>
      <c r="E28" s="687"/>
      <c r="F28" s="693"/>
      <c r="G28" s="694"/>
      <c r="H28" s="693"/>
      <c r="I28" s="694"/>
      <c r="J28" s="715"/>
      <c r="K28" s="715"/>
      <c r="L28" s="715"/>
      <c r="M28" s="715"/>
      <c r="N28" s="715"/>
      <c r="O28" s="715"/>
      <c r="P28" s="715"/>
      <c r="Q28" s="715"/>
      <c r="R28" s="715"/>
      <c r="S28" s="658" t="str">
        <f>IF(入力シート!$K48="","",入力シート!$K48)</f>
        <v/>
      </c>
      <c r="T28" s="659"/>
      <c r="U28" s="660" t="s">
        <v>253</v>
      </c>
      <c r="V28" s="660"/>
      <c r="W28" s="660"/>
      <c r="X28" s="660"/>
      <c r="Y28" s="660"/>
      <c r="Z28" s="660"/>
      <c r="AA28" s="660"/>
      <c r="AB28" s="660"/>
      <c r="AC28" s="660"/>
      <c r="AD28" s="660"/>
      <c r="AE28" s="660"/>
      <c r="AF28" s="660"/>
      <c r="AG28" s="660"/>
      <c r="AH28" s="660"/>
      <c r="AI28" s="661"/>
      <c r="AJ28" s="3"/>
      <c r="AK28" s="3"/>
      <c r="AL28" s="3"/>
      <c r="AM28" s="2"/>
      <c r="AN28" s="2"/>
      <c r="AO28" s="2"/>
      <c r="AP28" s="2"/>
      <c r="AQ28" s="2"/>
      <c r="AR28" s="2"/>
    </row>
    <row r="29" spans="1:55" ht="21" customHeight="1">
      <c r="A29" s="685"/>
      <c r="B29" s="686"/>
      <c r="C29" s="686"/>
      <c r="D29" s="686"/>
      <c r="E29" s="687"/>
      <c r="F29" s="693"/>
      <c r="G29" s="694"/>
      <c r="H29" s="693"/>
      <c r="I29" s="694"/>
      <c r="J29" s="715"/>
      <c r="K29" s="715"/>
      <c r="L29" s="715"/>
      <c r="M29" s="715"/>
      <c r="N29" s="715"/>
      <c r="O29" s="715"/>
      <c r="P29" s="715"/>
      <c r="Q29" s="715"/>
      <c r="R29" s="715"/>
      <c r="S29" s="658" t="str">
        <f>IF(入力シート!$K49="","",入力シート!$K49)</f>
        <v/>
      </c>
      <c r="T29" s="659"/>
      <c r="U29" s="660" t="s">
        <v>254</v>
      </c>
      <c r="V29" s="660"/>
      <c r="W29" s="660"/>
      <c r="X29" s="660"/>
      <c r="Y29" s="660"/>
      <c r="Z29" s="660"/>
      <c r="AA29" s="660"/>
      <c r="AB29" s="660"/>
      <c r="AC29" s="660"/>
      <c r="AD29" s="660"/>
      <c r="AE29" s="660"/>
      <c r="AF29" s="660"/>
      <c r="AG29" s="660"/>
      <c r="AH29" s="660"/>
      <c r="AI29" s="661"/>
      <c r="AJ29" s="3"/>
      <c r="AK29" s="3"/>
      <c r="AL29" s="3"/>
      <c r="AM29" s="2"/>
      <c r="AN29" s="2"/>
      <c r="AO29" s="2"/>
      <c r="AP29" s="2"/>
      <c r="AQ29" s="2"/>
      <c r="AR29" s="2"/>
    </row>
    <row r="30" spans="1:55" ht="21" customHeight="1" thickBot="1">
      <c r="A30" s="685"/>
      <c r="B30" s="686"/>
      <c r="C30" s="686"/>
      <c r="D30" s="686"/>
      <c r="E30" s="687"/>
      <c r="F30" s="695"/>
      <c r="G30" s="696"/>
      <c r="H30" s="695"/>
      <c r="I30" s="696"/>
      <c r="J30" s="714"/>
      <c r="K30" s="714"/>
      <c r="L30" s="714"/>
      <c r="M30" s="714"/>
      <c r="N30" s="714"/>
      <c r="O30" s="714"/>
      <c r="P30" s="714"/>
      <c r="Q30" s="714"/>
      <c r="R30" s="714"/>
      <c r="S30" s="664" t="str">
        <f>IF(入力シート!$K50="","",入力シート!$K50)</f>
        <v/>
      </c>
      <c r="T30" s="665"/>
      <c r="U30" s="657" t="s">
        <v>261</v>
      </c>
      <c r="V30" s="657"/>
      <c r="W30" s="657"/>
      <c r="X30" s="657"/>
      <c r="Y30" s="668" t="str">
        <f>IF(入力シート!K50="","",入力シート!X48&amp;入力シート!DE51&amp;入力シート!DE52&amp;入力シート!AE48&amp;入力シート!X49&amp;入力シート!DE51&amp;入力シート!X50)</f>
        <v/>
      </c>
      <c r="Z30" s="668"/>
      <c r="AA30" s="668"/>
      <c r="AB30" s="668"/>
      <c r="AC30" s="668"/>
      <c r="AD30" s="668"/>
      <c r="AE30" s="668"/>
      <c r="AF30" s="668"/>
      <c r="AG30" s="668"/>
      <c r="AH30" s="668"/>
      <c r="AI30" s="9" t="s">
        <v>262</v>
      </c>
      <c r="AJ30" s="3"/>
      <c r="AK30" s="3"/>
      <c r="AL30" s="3"/>
      <c r="AM30" s="2"/>
      <c r="AN30" s="2"/>
      <c r="AO30" s="2"/>
      <c r="AP30" s="2"/>
      <c r="AQ30" s="2"/>
      <c r="AR30" s="2"/>
    </row>
    <row r="31" spans="1:55" ht="21" customHeight="1">
      <c r="A31" s="685"/>
      <c r="B31" s="686"/>
      <c r="C31" s="686"/>
      <c r="D31" s="686"/>
      <c r="E31" s="687"/>
      <c r="F31" s="691" t="str">
        <f>IF(入力シート!$D$51="","",入力シート!D51)</f>
        <v/>
      </c>
      <c r="G31" s="692"/>
      <c r="H31" s="691" t="s">
        <v>246</v>
      </c>
      <c r="I31" s="692"/>
      <c r="J31" s="713" t="s">
        <v>248</v>
      </c>
      <c r="K31" s="713"/>
      <c r="L31" s="713"/>
      <c r="M31" s="713"/>
      <c r="N31" s="713"/>
      <c r="O31" s="713"/>
      <c r="P31" s="713"/>
      <c r="Q31" s="713"/>
      <c r="R31" s="713"/>
      <c r="S31" s="662" t="str">
        <f>IF(入力シート!$K51="","",入力シート!$K51)</f>
        <v/>
      </c>
      <c r="T31" s="663"/>
      <c r="U31" s="666" t="s">
        <v>256</v>
      </c>
      <c r="V31" s="666"/>
      <c r="W31" s="666"/>
      <c r="X31" s="666"/>
      <c r="Y31" s="666"/>
      <c r="Z31" s="666"/>
      <c r="AA31" s="666"/>
      <c r="AB31" s="666"/>
      <c r="AC31" s="666"/>
      <c r="AD31" s="666"/>
      <c r="AE31" s="666"/>
      <c r="AF31" s="666"/>
      <c r="AG31" s="666"/>
      <c r="AH31" s="666"/>
      <c r="AI31" s="667"/>
      <c r="AJ31" s="3"/>
      <c r="AK31" s="3"/>
      <c r="AL31" s="3"/>
      <c r="AM31" s="2"/>
      <c r="AN31" s="2"/>
      <c r="AO31" s="2"/>
      <c r="AP31" s="2"/>
      <c r="AQ31" s="2"/>
      <c r="AR31" s="2"/>
    </row>
    <row r="32" spans="1:55" ht="21" customHeight="1">
      <c r="A32" s="685"/>
      <c r="B32" s="686"/>
      <c r="C32" s="686"/>
      <c r="D32" s="686"/>
      <c r="E32" s="687"/>
      <c r="F32" s="693"/>
      <c r="G32" s="694"/>
      <c r="H32" s="693"/>
      <c r="I32" s="694"/>
      <c r="J32" s="715"/>
      <c r="K32" s="715"/>
      <c r="L32" s="715"/>
      <c r="M32" s="715"/>
      <c r="N32" s="715"/>
      <c r="O32" s="715"/>
      <c r="P32" s="715"/>
      <c r="Q32" s="715"/>
      <c r="R32" s="715"/>
      <c r="S32" s="658" t="str">
        <f>IF(入力シート!$K52="","",入力シート!$K52)</f>
        <v/>
      </c>
      <c r="T32" s="659"/>
      <c r="U32" s="660" t="s">
        <v>257</v>
      </c>
      <c r="V32" s="660"/>
      <c r="W32" s="660"/>
      <c r="X32" s="660"/>
      <c r="Y32" s="660"/>
      <c r="Z32" s="660"/>
      <c r="AA32" s="660"/>
      <c r="AB32" s="660"/>
      <c r="AC32" s="660"/>
      <c r="AD32" s="660"/>
      <c r="AE32" s="660"/>
      <c r="AF32" s="660"/>
      <c r="AG32" s="660"/>
      <c r="AH32" s="660"/>
      <c r="AI32" s="661"/>
      <c r="AJ32" s="3"/>
      <c r="AK32" s="3"/>
      <c r="AL32" s="3"/>
      <c r="AM32" s="2"/>
      <c r="AN32" s="2"/>
      <c r="AO32" s="2"/>
      <c r="AP32" s="2"/>
      <c r="AQ32" s="2"/>
      <c r="AR32" s="2"/>
    </row>
    <row r="33" spans="1:44" ht="21" customHeight="1">
      <c r="A33" s="685"/>
      <c r="B33" s="686"/>
      <c r="C33" s="686"/>
      <c r="D33" s="686"/>
      <c r="E33" s="687"/>
      <c r="F33" s="693"/>
      <c r="G33" s="694"/>
      <c r="H33" s="693"/>
      <c r="I33" s="694"/>
      <c r="J33" s="715"/>
      <c r="K33" s="715"/>
      <c r="L33" s="715"/>
      <c r="M33" s="715"/>
      <c r="N33" s="715"/>
      <c r="O33" s="715"/>
      <c r="P33" s="715"/>
      <c r="Q33" s="715"/>
      <c r="R33" s="715"/>
      <c r="S33" s="658" t="str">
        <f>IF(入力シート!$K53="","",入力シート!$K53)</f>
        <v/>
      </c>
      <c r="T33" s="659"/>
      <c r="U33" s="660" t="s">
        <v>258</v>
      </c>
      <c r="V33" s="660"/>
      <c r="W33" s="660"/>
      <c r="X33" s="660"/>
      <c r="Y33" s="660"/>
      <c r="Z33" s="660"/>
      <c r="AA33" s="660"/>
      <c r="AB33" s="660"/>
      <c r="AC33" s="660"/>
      <c r="AD33" s="660"/>
      <c r="AE33" s="660"/>
      <c r="AF33" s="660"/>
      <c r="AG33" s="660"/>
      <c r="AH33" s="660"/>
      <c r="AI33" s="661"/>
      <c r="AJ33" s="3"/>
      <c r="AK33" s="3"/>
      <c r="AL33" s="3"/>
      <c r="AM33" s="2"/>
      <c r="AN33" s="2"/>
      <c r="AO33" s="2"/>
      <c r="AP33" s="2"/>
      <c r="AQ33" s="2"/>
      <c r="AR33" s="2"/>
    </row>
    <row r="34" spans="1:44" ht="21" customHeight="1">
      <c r="A34" s="685"/>
      <c r="B34" s="686"/>
      <c r="C34" s="686"/>
      <c r="D34" s="686"/>
      <c r="E34" s="687"/>
      <c r="F34" s="693"/>
      <c r="G34" s="694"/>
      <c r="H34" s="693"/>
      <c r="I34" s="694"/>
      <c r="J34" s="715"/>
      <c r="K34" s="715"/>
      <c r="L34" s="715"/>
      <c r="M34" s="715"/>
      <c r="N34" s="715"/>
      <c r="O34" s="715"/>
      <c r="P34" s="715"/>
      <c r="Q34" s="715"/>
      <c r="R34" s="715"/>
      <c r="S34" s="658" t="str">
        <f>IF(入力シート!$K54="","",入力シート!$K54)</f>
        <v/>
      </c>
      <c r="T34" s="659"/>
      <c r="U34" s="660" t="s">
        <v>259</v>
      </c>
      <c r="V34" s="660"/>
      <c r="W34" s="660"/>
      <c r="X34" s="660"/>
      <c r="Y34" s="660"/>
      <c r="Z34" s="660"/>
      <c r="AA34" s="660"/>
      <c r="AB34" s="660"/>
      <c r="AC34" s="660"/>
      <c r="AD34" s="660"/>
      <c r="AE34" s="660"/>
      <c r="AF34" s="660"/>
      <c r="AG34" s="660"/>
      <c r="AH34" s="660"/>
      <c r="AI34" s="661"/>
      <c r="AJ34" s="3"/>
      <c r="AK34" s="3"/>
      <c r="AL34" s="3"/>
      <c r="AM34" s="2"/>
      <c r="AN34" s="2"/>
      <c r="AO34" s="2"/>
      <c r="AP34" s="2"/>
      <c r="AQ34" s="2"/>
      <c r="AR34" s="2"/>
    </row>
    <row r="35" spans="1:44" ht="21" customHeight="1" thickBot="1">
      <c r="A35" s="685"/>
      <c r="B35" s="686"/>
      <c r="C35" s="686"/>
      <c r="D35" s="686"/>
      <c r="E35" s="687"/>
      <c r="F35" s="695"/>
      <c r="G35" s="696"/>
      <c r="H35" s="695"/>
      <c r="I35" s="696"/>
      <c r="J35" s="714"/>
      <c r="K35" s="714"/>
      <c r="L35" s="714"/>
      <c r="M35" s="714"/>
      <c r="N35" s="714"/>
      <c r="O35" s="714"/>
      <c r="P35" s="714"/>
      <c r="Q35" s="714"/>
      <c r="R35" s="714"/>
      <c r="S35" s="658" t="str">
        <f>IF(入力シート!$K55="","",入力シート!$K55)</f>
        <v/>
      </c>
      <c r="T35" s="659"/>
      <c r="U35" s="657" t="s">
        <v>261</v>
      </c>
      <c r="V35" s="657"/>
      <c r="W35" s="657"/>
      <c r="X35" s="657"/>
      <c r="Y35" s="668" t="str">
        <f>IF(入力シート!$K$55="","",入力シート!X53&amp;入力シート!DE64&amp;入力シート!X54&amp;入力シート!DE65&amp;入力シート!X55)</f>
        <v/>
      </c>
      <c r="Z35" s="668"/>
      <c r="AA35" s="668"/>
      <c r="AB35" s="668"/>
      <c r="AC35" s="668"/>
      <c r="AD35" s="668"/>
      <c r="AE35" s="668"/>
      <c r="AF35" s="668"/>
      <c r="AG35" s="668"/>
      <c r="AH35" s="668"/>
      <c r="AI35" s="9" t="s">
        <v>262</v>
      </c>
      <c r="AJ35" s="3"/>
      <c r="AK35" s="3"/>
      <c r="AL35" s="3"/>
      <c r="AM35" s="2"/>
      <c r="AN35" s="2"/>
      <c r="AO35" s="2"/>
      <c r="AP35" s="2"/>
      <c r="AQ35" s="2"/>
      <c r="AR35" s="2"/>
    </row>
    <row r="36" spans="1:44" ht="21" customHeight="1" thickBot="1">
      <c r="A36" s="685"/>
      <c r="B36" s="686"/>
      <c r="C36" s="686"/>
      <c r="D36" s="686"/>
      <c r="E36" s="687"/>
      <c r="F36" s="677" t="str">
        <f>IF(入力シート!$D$56="","",入力シート!$D$56)</f>
        <v/>
      </c>
      <c r="G36" s="679"/>
      <c r="H36" s="677" t="s">
        <v>247</v>
      </c>
      <c r="I36" s="679"/>
      <c r="J36" s="710" t="s">
        <v>249</v>
      </c>
      <c r="K36" s="711"/>
      <c r="L36" s="711"/>
      <c r="M36" s="711"/>
      <c r="N36" s="711"/>
      <c r="O36" s="711"/>
      <c r="P36" s="711"/>
      <c r="Q36" s="711"/>
      <c r="R36" s="711"/>
      <c r="S36" s="711"/>
      <c r="T36" s="711"/>
      <c r="U36" s="711"/>
      <c r="V36" s="711"/>
      <c r="W36" s="711"/>
      <c r="X36" s="711"/>
      <c r="Y36" s="711"/>
      <c r="Z36" s="711"/>
      <c r="AA36" s="711"/>
      <c r="AB36" s="711"/>
      <c r="AC36" s="711"/>
      <c r="AD36" s="711"/>
      <c r="AE36" s="711"/>
      <c r="AF36" s="711"/>
      <c r="AG36" s="711"/>
      <c r="AH36" s="711"/>
      <c r="AI36" s="712"/>
      <c r="AJ36" s="3"/>
      <c r="AK36" s="3"/>
      <c r="AL36" s="3"/>
      <c r="AM36" s="2"/>
      <c r="AN36" s="2"/>
      <c r="AO36" s="2"/>
      <c r="AP36" s="2"/>
      <c r="AQ36" s="2"/>
      <c r="AR36" s="2"/>
    </row>
    <row r="37" spans="1:44" ht="21" customHeight="1">
      <c r="A37" s="685"/>
      <c r="B37" s="686"/>
      <c r="C37" s="686"/>
      <c r="D37" s="686"/>
      <c r="E37" s="687"/>
      <c r="F37" s="691" t="str">
        <f>IF(入力シート!$D$57="","",入力シート!$D$57)</f>
        <v/>
      </c>
      <c r="G37" s="692"/>
      <c r="H37" s="691" t="s">
        <v>260</v>
      </c>
      <c r="I37" s="692"/>
      <c r="J37" s="697" t="s">
        <v>255</v>
      </c>
      <c r="K37" s="698"/>
      <c r="L37" s="698"/>
      <c r="M37" s="698"/>
      <c r="N37" s="698"/>
      <c r="O37" s="698"/>
      <c r="P37" s="698"/>
      <c r="Q37" s="698"/>
      <c r="R37" s="698"/>
      <c r="S37" s="698" t="str">
        <f>IF(入力シート!D57="","",入力シート!X58)</f>
        <v/>
      </c>
      <c r="T37" s="698"/>
      <c r="U37" s="698"/>
      <c r="V37" s="698"/>
      <c r="W37" s="698"/>
      <c r="X37" s="698"/>
      <c r="Y37" s="698"/>
      <c r="Z37" s="698"/>
      <c r="AA37" s="698"/>
      <c r="AB37" s="698"/>
      <c r="AC37" s="698"/>
      <c r="AD37" s="698"/>
      <c r="AE37" s="698"/>
      <c r="AF37" s="698"/>
      <c r="AG37" s="698"/>
      <c r="AH37" s="698"/>
      <c r="AI37" s="703"/>
      <c r="AJ37" s="3"/>
      <c r="AK37" s="3"/>
      <c r="AL37" s="3"/>
      <c r="AM37" s="2"/>
      <c r="AN37" s="2"/>
      <c r="AO37" s="2"/>
      <c r="AP37" s="2"/>
      <c r="AQ37" s="2"/>
      <c r="AR37" s="2"/>
    </row>
    <row r="38" spans="1:44" ht="21" customHeight="1">
      <c r="A38" s="685"/>
      <c r="B38" s="686"/>
      <c r="C38" s="686"/>
      <c r="D38" s="686"/>
      <c r="E38" s="687"/>
      <c r="F38" s="693"/>
      <c r="G38" s="694"/>
      <c r="H38" s="693"/>
      <c r="I38" s="694"/>
      <c r="J38" s="699"/>
      <c r="K38" s="700"/>
      <c r="L38" s="700"/>
      <c r="M38" s="700"/>
      <c r="N38" s="700"/>
      <c r="O38" s="700"/>
      <c r="P38" s="700"/>
      <c r="Q38" s="700"/>
      <c r="R38" s="700"/>
      <c r="S38" s="700" t="str">
        <f>IF(入力シート!D57="","",IF(入力シート!X59="","",入力シート!X59))</f>
        <v/>
      </c>
      <c r="T38" s="700"/>
      <c r="U38" s="700"/>
      <c r="V38" s="700"/>
      <c r="W38" s="700"/>
      <c r="X38" s="700"/>
      <c r="Y38" s="700"/>
      <c r="Z38" s="700"/>
      <c r="AA38" s="700"/>
      <c r="AB38" s="700"/>
      <c r="AC38" s="700"/>
      <c r="AD38" s="700"/>
      <c r="AE38" s="700"/>
      <c r="AF38" s="700"/>
      <c r="AG38" s="700"/>
      <c r="AH38" s="700"/>
      <c r="AI38" s="704"/>
      <c r="AJ38" s="3"/>
      <c r="AK38" s="3"/>
      <c r="AL38" s="3"/>
      <c r="AM38" s="2"/>
      <c r="AN38" s="2"/>
      <c r="AO38" s="2"/>
      <c r="AP38" s="2"/>
      <c r="AQ38" s="2"/>
      <c r="AR38" s="2"/>
    </row>
    <row r="39" spans="1:44" ht="21" customHeight="1" thickBot="1">
      <c r="A39" s="688"/>
      <c r="B39" s="689"/>
      <c r="C39" s="689"/>
      <c r="D39" s="689"/>
      <c r="E39" s="690"/>
      <c r="F39" s="695"/>
      <c r="G39" s="696"/>
      <c r="H39" s="695"/>
      <c r="I39" s="696"/>
      <c r="J39" s="701"/>
      <c r="K39" s="702"/>
      <c r="L39" s="702"/>
      <c r="M39" s="702"/>
      <c r="N39" s="702"/>
      <c r="O39" s="702"/>
      <c r="P39" s="702"/>
      <c r="Q39" s="702"/>
      <c r="R39" s="702"/>
      <c r="S39" s="702" t="str">
        <f>IF(入力シート!D57="","",IF(入力シート!X60="","",入力シート!X60))</f>
        <v/>
      </c>
      <c r="T39" s="702"/>
      <c r="U39" s="702"/>
      <c r="V39" s="702"/>
      <c r="W39" s="702"/>
      <c r="X39" s="702"/>
      <c r="Y39" s="702"/>
      <c r="Z39" s="702"/>
      <c r="AA39" s="702"/>
      <c r="AB39" s="702"/>
      <c r="AC39" s="702"/>
      <c r="AD39" s="702"/>
      <c r="AE39" s="702"/>
      <c r="AF39" s="702"/>
      <c r="AG39" s="702"/>
      <c r="AH39" s="702"/>
      <c r="AI39" s="705"/>
      <c r="AJ39" s="3"/>
      <c r="AK39" s="3"/>
      <c r="AL39" s="3"/>
      <c r="AM39" s="2"/>
      <c r="AN39" s="2"/>
      <c r="AO39" s="2"/>
      <c r="AP39" s="2"/>
      <c r="AQ39" s="2"/>
      <c r="AR39" s="2"/>
    </row>
  </sheetData>
  <sheetProtection sheet="1" objects="1" scenarios="1" selectLockedCells="1"/>
  <mergeCells count="71">
    <mergeCell ref="H37:I39"/>
    <mergeCell ref="S33:T33"/>
    <mergeCell ref="S34:T34"/>
    <mergeCell ref="J36:AI36"/>
    <mergeCell ref="F25:G26"/>
    <mergeCell ref="F27:G30"/>
    <mergeCell ref="F31:G35"/>
    <mergeCell ref="H25:I26"/>
    <mergeCell ref="J25:R26"/>
    <mergeCell ref="J27:R30"/>
    <mergeCell ref="H27:I30"/>
    <mergeCell ref="H31:I35"/>
    <mergeCell ref="J31:R35"/>
    <mergeCell ref="U27:AI27"/>
    <mergeCell ref="U28:AI28"/>
    <mergeCell ref="S28:T28"/>
    <mergeCell ref="AP21:BC21"/>
    <mergeCell ref="T23:AH23"/>
    <mergeCell ref="T22:AH22"/>
    <mergeCell ref="S25:T25"/>
    <mergeCell ref="S26:T26"/>
    <mergeCell ref="U25:AI25"/>
    <mergeCell ref="U26:AI26"/>
    <mergeCell ref="A25:E39"/>
    <mergeCell ref="O20:S20"/>
    <mergeCell ref="O21:S21"/>
    <mergeCell ref="O22:S22"/>
    <mergeCell ref="O23:S23"/>
    <mergeCell ref="F36:G36"/>
    <mergeCell ref="H36:I36"/>
    <mergeCell ref="S29:T29"/>
    <mergeCell ref="S32:T32"/>
    <mergeCell ref="F37:G39"/>
    <mergeCell ref="J37:R39"/>
    <mergeCell ref="S37:AI37"/>
    <mergeCell ref="S38:AI38"/>
    <mergeCell ref="S39:AI39"/>
    <mergeCell ref="U33:AI33"/>
    <mergeCell ref="U30:X30"/>
    <mergeCell ref="D8:AF8"/>
    <mergeCell ref="B3:C3"/>
    <mergeCell ref="D3:E3"/>
    <mergeCell ref="F3:G3"/>
    <mergeCell ref="H3:I3"/>
    <mergeCell ref="D7:AF7"/>
    <mergeCell ref="C5:AH5"/>
    <mergeCell ref="T19:AH19"/>
    <mergeCell ref="T20:AH20"/>
    <mergeCell ref="O19:S19"/>
    <mergeCell ref="AG21:AH21"/>
    <mergeCell ref="D9:AF9"/>
    <mergeCell ref="D10:AF10"/>
    <mergeCell ref="D15:H15"/>
    <mergeCell ref="I15:M15"/>
    <mergeCell ref="D13:M13"/>
    <mergeCell ref="U21:AB21"/>
    <mergeCell ref="O18:S18"/>
    <mergeCell ref="O17:S17"/>
    <mergeCell ref="T17:AH17"/>
    <mergeCell ref="T18:AH18"/>
    <mergeCell ref="U35:X35"/>
    <mergeCell ref="S35:T35"/>
    <mergeCell ref="U34:AI34"/>
    <mergeCell ref="S27:T27"/>
    <mergeCell ref="S30:T30"/>
    <mergeCell ref="S31:T31"/>
    <mergeCell ref="U29:AI29"/>
    <mergeCell ref="U31:AI31"/>
    <mergeCell ref="U32:AI32"/>
    <mergeCell ref="Y30:AH30"/>
    <mergeCell ref="Y35:AH35"/>
  </mergeCells>
  <phoneticPr fontId="4" type="Hiragana"/>
  <pageMargins left="0.78740157480314965"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3:BE23"/>
  <sheetViews>
    <sheetView zoomScaleNormal="100" workbookViewId="0">
      <selection activeCell="G18" sqref="G18:AG18"/>
    </sheetView>
  </sheetViews>
  <sheetFormatPr defaultColWidth="9" defaultRowHeight="12.6"/>
  <cols>
    <col min="1" max="5" width="2.6640625" style="1" customWidth="1"/>
    <col min="6" max="6" width="3.77734375" style="1" customWidth="1"/>
    <col min="7" max="64" width="2.6640625" style="1" customWidth="1"/>
    <col min="65" max="16384" width="9" style="1"/>
  </cols>
  <sheetData>
    <row r="3" spans="1:50" ht="21">
      <c r="A3" s="2"/>
      <c r="B3" s="2"/>
      <c r="C3" s="2"/>
      <c r="D3" s="2"/>
      <c r="E3" s="2"/>
      <c r="F3" s="2"/>
      <c r="G3" s="2"/>
      <c r="H3" s="2"/>
      <c r="I3" s="2"/>
      <c r="J3" s="2"/>
      <c r="K3" s="2"/>
      <c r="L3" s="2"/>
      <c r="M3" s="734" t="s">
        <v>166</v>
      </c>
      <c r="N3" s="734"/>
      <c r="O3" s="734"/>
      <c r="P3" s="734"/>
      <c r="Q3" s="734"/>
      <c r="R3" s="734"/>
      <c r="S3" s="734"/>
      <c r="T3" s="734"/>
      <c r="U3" s="734"/>
      <c r="V3" s="734"/>
      <c r="W3" s="2"/>
      <c r="X3" s="2"/>
      <c r="Y3" s="2"/>
      <c r="Z3" s="2"/>
      <c r="AA3" s="2"/>
      <c r="AB3" s="2"/>
      <c r="AC3" s="2"/>
      <c r="AD3" s="2"/>
      <c r="AE3" s="2"/>
      <c r="AF3" s="2"/>
      <c r="AG3" s="2"/>
      <c r="AH3" s="2"/>
      <c r="AI3" s="2"/>
    </row>
    <row r="6" spans="1:50" ht="17.25" customHeight="1">
      <c r="R6" s="128" t="s">
        <v>160</v>
      </c>
      <c r="S6" s="128"/>
      <c r="T6" s="128"/>
      <c r="U6" s="128"/>
      <c r="V6" s="128"/>
      <c r="W6" s="669" t="str">
        <f>IF(入力シート!$I$6="","",入力シート!I6)</f>
        <v/>
      </c>
      <c r="X6" s="669"/>
      <c r="Y6" s="669"/>
      <c r="Z6" s="669"/>
      <c r="AA6" s="669"/>
      <c r="AB6" s="669"/>
      <c r="AC6" s="669"/>
      <c r="AD6" s="669"/>
      <c r="AE6" s="669"/>
      <c r="AF6" s="669"/>
      <c r="AG6" s="669"/>
    </row>
    <row r="7" spans="1:50">
      <c r="R7" s="5"/>
      <c r="S7" s="5"/>
      <c r="T7" s="5"/>
      <c r="U7" s="5"/>
      <c r="V7" s="5"/>
      <c r="W7" s="11"/>
      <c r="X7" s="11"/>
      <c r="Y7" s="11"/>
      <c r="Z7" s="11"/>
      <c r="AA7" s="11"/>
      <c r="AB7" s="11"/>
      <c r="AC7" s="11"/>
      <c r="AD7" s="11"/>
      <c r="AE7" s="11"/>
      <c r="AF7" s="11"/>
      <c r="AG7" s="11"/>
    </row>
    <row r="9" spans="1:50" ht="70.5" customHeight="1">
      <c r="B9" s="716" t="s">
        <v>167</v>
      </c>
      <c r="C9" s="717"/>
      <c r="D9" s="717"/>
      <c r="E9" s="717"/>
      <c r="F9" s="718"/>
      <c r="G9" s="719" t="str">
        <f>IF(入力シート!DC73=0,"",入力シート!DM45&amp;入力シート!DU47&amp;入力シート!DT47&amp;入力シート!DU47&amp;入力シート!DT60&amp;入力シート!DU60&amp;入力シート!DT69&amp;入力シート!DU69&amp;入力シート!DT72)</f>
        <v/>
      </c>
      <c r="H9" s="720"/>
      <c r="I9" s="720"/>
      <c r="J9" s="720"/>
      <c r="K9" s="720"/>
      <c r="L9" s="720"/>
      <c r="M9" s="720"/>
      <c r="N9" s="720"/>
      <c r="O9" s="720"/>
      <c r="P9" s="720"/>
      <c r="Q9" s="720"/>
      <c r="R9" s="720"/>
      <c r="S9" s="720"/>
      <c r="T9" s="720"/>
      <c r="U9" s="720"/>
      <c r="V9" s="720"/>
      <c r="W9" s="720"/>
      <c r="X9" s="720"/>
      <c r="Y9" s="720"/>
      <c r="Z9" s="720"/>
      <c r="AA9" s="720"/>
      <c r="AB9" s="720"/>
      <c r="AC9" s="720"/>
      <c r="AD9" s="720"/>
      <c r="AE9" s="720"/>
      <c r="AF9" s="720"/>
      <c r="AG9" s="721"/>
    </row>
    <row r="10" spans="1:50" ht="40.5" customHeight="1">
      <c r="B10" s="726" t="s">
        <v>168</v>
      </c>
      <c r="C10" s="726"/>
      <c r="D10" s="726"/>
      <c r="E10" s="726"/>
      <c r="F10" s="726"/>
      <c r="G10" s="722" t="s">
        <v>311</v>
      </c>
      <c r="H10" s="723"/>
      <c r="I10" s="723"/>
      <c r="J10" s="723"/>
      <c r="K10" s="723"/>
      <c r="L10" s="723"/>
      <c r="M10" s="723"/>
      <c r="N10" s="723"/>
      <c r="O10" s="724"/>
      <c r="P10" s="722" t="s">
        <v>312</v>
      </c>
      <c r="Q10" s="723"/>
      <c r="R10" s="723"/>
      <c r="S10" s="723"/>
      <c r="T10" s="723"/>
      <c r="U10" s="723"/>
      <c r="V10" s="723"/>
      <c r="W10" s="723"/>
      <c r="X10" s="724"/>
      <c r="Y10" s="722" t="s">
        <v>178</v>
      </c>
      <c r="Z10" s="723"/>
      <c r="AA10" s="723"/>
      <c r="AB10" s="723"/>
      <c r="AC10" s="723"/>
      <c r="AD10" s="723"/>
      <c r="AE10" s="723"/>
      <c r="AF10" s="723"/>
      <c r="AG10" s="724"/>
    </row>
    <row r="11" spans="1:50" ht="40.5" customHeight="1">
      <c r="B11" s="726"/>
      <c r="C11" s="726"/>
      <c r="D11" s="726"/>
      <c r="E11" s="726"/>
      <c r="F11" s="726"/>
      <c r="G11" s="12"/>
      <c r="H11" s="731" t="str">
        <f>IF(入力シート!M38="","",入力シート!M38)</f>
        <v/>
      </c>
      <c r="I11" s="731"/>
      <c r="J11" s="731"/>
      <c r="K11" s="731"/>
      <c r="L11" s="731"/>
      <c r="M11" s="723" t="s">
        <v>177</v>
      </c>
      <c r="N11" s="723"/>
      <c r="O11" s="13"/>
      <c r="P11" s="12"/>
      <c r="Q11" s="731" t="str">
        <f>IF(入力シート!M39="","",入力シート!M39)</f>
        <v/>
      </c>
      <c r="R11" s="731"/>
      <c r="S11" s="731"/>
      <c r="T11" s="731"/>
      <c r="U11" s="731"/>
      <c r="V11" s="723" t="s">
        <v>177</v>
      </c>
      <c r="W11" s="723"/>
      <c r="X11" s="13"/>
      <c r="Y11" s="12"/>
      <c r="Z11" s="731" t="str">
        <f>IF(H11="","",ROUND((H11+Q11)/2,0))</f>
        <v/>
      </c>
      <c r="AA11" s="731"/>
      <c r="AB11" s="731"/>
      <c r="AC11" s="731"/>
      <c r="AD11" s="731"/>
      <c r="AE11" s="723" t="s">
        <v>177</v>
      </c>
      <c r="AF11" s="723"/>
      <c r="AG11" s="13"/>
      <c r="AQ11" s="2"/>
      <c r="AR11" s="2"/>
      <c r="AS11" s="2"/>
      <c r="AT11" s="2"/>
      <c r="AU11" s="2"/>
      <c r="AV11" s="2"/>
      <c r="AW11" s="2"/>
      <c r="AX11" s="2"/>
    </row>
    <row r="12" spans="1:50" ht="40.5" customHeight="1">
      <c r="B12" s="727" t="s">
        <v>169</v>
      </c>
      <c r="C12" s="728"/>
      <c r="D12" s="728"/>
      <c r="E12" s="728"/>
      <c r="F12" s="729"/>
      <c r="G12" s="722" t="s">
        <v>173</v>
      </c>
      <c r="H12" s="723"/>
      <c r="I12" s="723"/>
      <c r="J12" s="723"/>
      <c r="K12" s="723"/>
      <c r="L12" s="732" t="str">
        <f>IF(入力シート!M34="","",入力シート!M34)</f>
        <v/>
      </c>
      <c r="M12" s="732"/>
      <c r="N12" s="732"/>
      <c r="O12" s="13" t="s">
        <v>174</v>
      </c>
      <c r="P12" s="722" t="s">
        <v>176</v>
      </c>
      <c r="Q12" s="723"/>
      <c r="R12" s="723"/>
      <c r="S12" s="723"/>
      <c r="T12" s="723"/>
      <c r="U12" s="732" t="str">
        <f>IF(入力シート!M35="","",入力シート!M35)</f>
        <v/>
      </c>
      <c r="V12" s="732"/>
      <c r="W12" s="732"/>
      <c r="X12" s="13" t="s">
        <v>174</v>
      </c>
      <c r="Y12" s="722" t="s">
        <v>175</v>
      </c>
      <c r="Z12" s="723"/>
      <c r="AA12" s="723"/>
      <c r="AB12" s="723"/>
      <c r="AC12" s="723"/>
      <c r="AD12" s="732" t="str">
        <f>IF(L12="","",L12+U12)</f>
        <v/>
      </c>
      <c r="AE12" s="732"/>
      <c r="AF12" s="732"/>
      <c r="AG12" s="13" t="s">
        <v>174</v>
      </c>
      <c r="AQ12" s="2"/>
      <c r="AR12" s="2"/>
      <c r="AS12" s="2"/>
      <c r="AT12" s="2"/>
      <c r="AU12" s="2"/>
      <c r="AV12" s="2"/>
      <c r="AW12" s="2"/>
      <c r="AX12" s="2"/>
    </row>
    <row r="13" spans="1:50" ht="40.5" customHeight="1">
      <c r="B13" s="726" t="s">
        <v>170</v>
      </c>
      <c r="C13" s="726"/>
      <c r="D13" s="726"/>
      <c r="E13" s="726"/>
      <c r="F13" s="726"/>
      <c r="G13" s="730" t="str">
        <f>IF(入力シート!M33="","",入力シート!M33)</f>
        <v/>
      </c>
      <c r="H13" s="731"/>
      <c r="I13" s="731"/>
      <c r="J13" s="731"/>
      <c r="K13" s="731"/>
      <c r="L13" s="731"/>
      <c r="M13" s="731"/>
      <c r="N13" s="731"/>
      <c r="O13" s="731"/>
      <c r="P13" s="731"/>
      <c r="Q13" s="731"/>
      <c r="R13" s="731"/>
      <c r="S13" s="731"/>
      <c r="T13" s="731"/>
      <c r="U13" s="731"/>
      <c r="V13" s="731"/>
      <c r="W13" s="731"/>
      <c r="X13" s="731"/>
      <c r="Y13" s="731"/>
      <c r="Z13" s="731"/>
      <c r="AA13" s="731"/>
      <c r="AB13" s="731"/>
      <c r="AC13" s="731"/>
      <c r="AD13" s="731"/>
      <c r="AE13" s="723" t="s">
        <v>177</v>
      </c>
      <c r="AF13" s="723"/>
      <c r="AG13" s="13"/>
      <c r="AQ13" s="2"/>
      <c r="AR13" s="2"/>
      <c r="AS13" s="2"/>
      <c r="AT13" s="2"/>
      <c r="AU13" s="2"/>
      <c r="AV13" s="2"/>
      <c r="AW13" s="2"/>
      <c r="AX13" s="2"/>
    </row>
    <row r="14" spans="1:50" ht="40.5" customHeight="1">
      <c r="B14" s="725" t="s">
        <v>171</v>
      </c>
      <c r="C14" s="725"/>
      <c r="D14" s="725"/>
      <c r="E14" s="725"/>
      <c r="F14" s="725"/>
      <c r="G14" s="722" t="s">
        <v>179</v>
      </c>
      <c r="H14" s="723"/>
      <c r="I14" s="723"/>
      <c r="J14" s="723"/>
      <c r="K14" s="723"/>
      <c r="L14" s="723"/>
      <c r="M14" s="723"/>
      <c r="N14" s="723"/>
      <c r="O14" s="724"/>
      <c r="P14" s="722" t="s">
        <v>180</v>
      </c>
      <c r="Q14" s="723"/>
      <c r="R14" s="723"/>
      <c r="S14" s="723"/>
      <c r="T14" s="723"/>
      <c r="U14" s="723"/>
      <c r="V14" s="723"/>
      <c r="W14" s="723"/>
      <c r="X14" s="724"/>
      <c r="Y14" s="722" t="s">
        <v>181</v>
      </c>
      <c r="Z14" s="723"/>
      <c r="AA14" s="723"/>
      <c r="AB14" s="723"/>
      <c r="AC14" s="723"/>
      <c r="AD14" s="723"/>
      <c r="AE14" s="723"/>
      <c r="AF14" s="723"/>
      <c r="AG14" s="724"/>
      <c r="AQ14" s="2"/>
      <c r="AR14" s="2"/>
      <c r="AS14" s="2"/>
      <c r="AT14" s="2"/>
      <c r="AU14" s="2"/>
      <c r="AV14" s="2"/>
      <c r="AW14" s="2"/>
      <c r="AX14" s="2"/>
    </row>
    <row r="15" spans="1:50" ht="40.5" customHeight="1">
      <c r="B15" s="725"/>
      <c r="C15" s="725"/>
      <c r="D15" s="725"/>
      <c r="E15" s="725"/>
      <c r="F15" s="725"/>
      <c r="G15" s="6"/>
      <c r="H15" s="731" t="str">
        <f>IF(入力シート!M40="","",入力シート!M40)</f>
        <v/>
      </c>
      <c r="I15" s="731"/>
      <c r="J15" s="731"/>
      <c r="K15" s="731"/>
      <c r="L15" s="731"/>
      <c r="M15" s="723" t="s">
        <v>177</v>
      </c>
      <c r="N15" s="723"/>
      <c r="O15" s="13"/>
      <c r="P15" s="6"/>
      <c r="Q15" s="731" t="str">
        <f>IF(入力シート!M41="","",入力シート!M41)</f>
        <v/>
      </c>
      <c r="R15" s="731"/>
      <c r="S15" s="731"/>
      <c r="T15" s="731"/>
      <c r="U15" s="731"/>
      <c r="V15" s="723" t="s">
        <v>177</v>
      </c>
      <c r="W15" s="723"/>
      <c r="X15" s="13"/>
      <c r="Y15" s="6"/>
      <c r="Z15" s="733" t="str">
        <f>IF(入力シート!M41="","",③営業経歴書!H15/③営業経歴書!Q15*100)</f>
        <v/>
      </c>
      <c r="AA15" s="733"/>
      <c r="AB15" s="733"/>
      <c r="AC15" s="733"/>
      <c r="AD15" s="733"/>
      <c r="AE15" s="733"/>
      <c r="AF15" s="14" t="s">
        <v>182</v>
      </c>
      <c r="AG15" s="13"/>
      <c r="AQ15" s="2"/>
      <c r="AR15" s="2"/>
    </row>
    <row r="16" spans="1:50" ht="40.5" customHeight="1" thickBot="1">
      <c r="B16" s="725" t="s">
        <v>172</v>
      </c>
      <c r="C16" s="725"/>
      <c r="D16" s="725"/>
      <c r="E16" s="725"/>
      <c r="F16" s="725"/>
      <c r="G16" s="12"/>
      <c r="H16" s="15"/>
      <c r="I16" s="15"/>
      <c r="J16" s="723" t="str">
        <f>IF(入力シート!M36="","","創業")</f>
        <v/>
      </c>
      <c r="K16" s="723"/>
      <c r="L16" s="15"/>
      <c r="M16" s="744" t="str">
        <f>IF(入力シート!$M$36="","",入力シート!M36)</f>
        <v/>
      </c>
      <c r="N16" s="744"/>
      <c r="O16" s="744"/>
      <c r="P16" s="744"/>
      <c r="Q16" s="744"/>
      <c r="R16" s="744"/>
      <c r="S16" s="744"/>
      <c r="T16" s="15"/>
      <c r="U16" s="15"/>
      <c r="V16" s="723" t="s">
        <v>172</v>
      </c>
      <c r="W16" s="723"/>
      <c r="X16" s="723"/>
      <c r="Y16" s="723"/>
      <c r="Z16" s="723" t="str">
        <f>IF(入力シート!M37="","",入力シート!M37)</f>
        <v/>
      </c>
      <c r="AA16" s="723"/>
      <c r="AB16" s="14" t="s">
        <v>183</v>
      </c>
      <c r="AC16" s="745"/>
      <c r="AD16" s="745"/>
      <c r="AE16" s="14"/>
      <c r="AF16" s="14"/>
      <c r="AG16" s="13"/>
      <c r="AQ16" s="2"/>
      <c r="AR16" s="2"/>
    </row>
    <row r="17" spans="2:57" ht="21" customHeight="1">
      <c r="B17" s="904" t="s">
        <v>361</v>
      </c>
      <c r="C17" s="905"/>
      <c r="D17" s="905"/>
      <c r="E17" s="905"/>
      <c r="F17" s="906"/>
      <c r="G17" s="746"/>
      <c r="H17" s="747"/>
      <c r="I17" s="747"/>
      <c r="J17" s="747"/>
      <c r="K17" s="747"/>
      <c r="L17" s="747"/>
      <c r="M17" s="747"/>
      <c r="N17" s="747"/>
      <c r="O17" s="747"/>
      <c r="P17" s="747"/>
      <c r="Q17" s="747"/>
      <c r="R17" s="747"/>
      <c r="S17" s="747"/>
      <c r="T17" s="747"/>
      <c r="U17" s="747"/>
      <c r="V17" s="747"/>
      <c r="W17" s="747"/>
      <c r="X17" s="747"/>
      <c r="Y17" s="747"/>
      <c r="Z17" s="747"/>
      <c r="AA17" s="747"/>
      <c r="AB17" s="747"/>
      <c r="AC17" s="747"/>
      <c r="AD17" s="747"/>
      <c r="AE17" s="747"/>
      <c r="AF17" s="747"/>
      <c r="AG17" s="748"/>
      <c r="AM17" s="735" t="s">
        <v>360</v>
      </c>
      <c r="AN17" s="736"/>
      <c r="AO17" s="736"/>
      <c r="AP17" s="736"/>
      <c r="AQ17" s="736"/>
      <c r="AR17" s="736"/>
      <c r="AS17" s="736"/>
      <c r="AT17" s="736"/>
      <c r="AU17" s="736"/>
      <c r="AV17" s="736"/>
      <c r="AW17" s="736"/>
      <c r="AX17" s="736"/>
      <c r="AY17" s="736"/>
      <c r="AZ17" s="736"/>
      <c r="BA17" s="736"/>
      <c r="BB17" s="736"/>
      <c r="BC17" s="736"/>
      <c r="BD17" s="736"/>
      <c r="BE17" s="737"/>
    </row>
    <row r="18" spans="2:57" ht="21" customHeight="1">
      <c r="B18" s="904"/>
      <c r="C18" s="905"/>
      <c r="D18" s="905"/>
      <c r="E18" s="905"/>
      <c r="F18" s="906"/>
      <c r="G18" s="749"/>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1"/>
      <c r="AM18" s="738"/>
      <c r="AN18" s="739"/>
      <c r="AO18" s="739"/>
      <c r="AP18" s="739"/>
      <c r="AQ18" s="739"/>
      <c r="AR18" s="739"/>
      <c r="AS18" s="739"/>
      <c r="AT18" s="739"/>
      <c r="AU18" s="739"/>
      <c r="AV18" s="739"/>
      <c r="AW18" s="739"/>
      <c r="AX18" s="739"/>
      <c r="AY18" s="739"/>
      <c r="AZ18" s="739"/>
      <c r="BA18" s="739"/>
      <c r="BB18" s="739"/>
      <c r="BC18" s="739"/>
      <c r="BD18" s="739"/>
      <c r="BE18" s="740"/>
    </row>
    <row r="19" spans="2:57" ht="21" customHeight="1" thickBot="1">
      <c r="B19" s="907"/>
      <c r="C19" s="908"/>
      <c r="D19" s="908"/>
      <c r="E19" s="908"/>
      <c r="F19" s="909"/>
      <c r="G19" s="752"/>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4"/>
      <c r="AM19" s="741"/>
      <c r="AN19" s="742"/>
      <c r="AO19" s="742"/>
      <c r="AP19" s="742"/>
      <c r="AQ19" s="742"/>
      <c r="AR19" s="742"/>
      <c r="AS19" s="742"/>
      <c r="AT19" s="742"/>
      <c r="AU19" s="742"/>
      <c r="AV19" s="742"/>
      <c r="AW19" s="742"/>
      <c r="AX19" s="742"/>
      <c r="AY19" s="742"/>
      <c r="AZ19" s="742"/>
      <c r="BA19" s="742"/>
      <c r="BB19" s="742"/>
      <c r="BC19" s="742"/>
      <c r="BD19" s="742"/>
      <c r="BE19" s="743"/>
    </row>
    <row r="21" spans="2:57">
      <c r="B21" s="128" t="s">
        <v>291</v>
      </c>
      <c r="C21" s="128"/>
      <c r="D21" s="128"/>
      <c r="E21" s="128"/>
      <c r="F21" s="131" t="s">
        <v>356</v>
      </c>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row>
    <row r="22" spans="2:57">
      <c r="F22" s="131" t="s">
        <v>357</v>
      </c>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row>
    <row r="23" spans="2:57">
      <c r="F23" s="131" t="s">
        <v>292</v>
      </c>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row>
  </sheetData>
  <sheetProtection sheet="1" objects="1" scenarios="1" formatCells="0" selectLockedCells="1"/>
  <mergeCells count="49">
    <mergeCell ref="AM17:BE19"/>
    <mergeCell ref="M16:S16"/>
    <mergeCell ref="J16:K16"/>
    <mergeCell ref="V16:Y16"/>
    <mergeCell ref="Z16:AA16"/>
    <mergeCell ref="AC16:AD16"/>
    <mergeCell ref="G17:AG17"/>
    <mergeCell ref="G18:AG18"/>
    <mergeCell ref="G19:AG19"/>
    <mergeCell ref="M11:N11"/>
    <mergeCell ref="Q11:U11"/>
    <mergeCell ref="V11:W11"/>
    <mergeCell ref="G12:K12"/>
    <mergeCell ref="V15:W15"/>
    <mergeCell ref="Q15:U15"/>
    <mergeCell ref="H15:L15"/>
    <mergeCell ref="M15:N15"/>
    <mergeCell ref="AE13:AF13"/>
    <mergeCell ref="L12:N12"/>
    <mergeCell ref="P12:T12"/>
    <mergeCell ref="Z15:AE15"/>
    <mergeCell ref="M3:V3"/>
    <mergeCell ref="R6:V6"/>
    <mergeCell ref="W6:AG6"/>
    <mergeCell ref="G14:O14"/>
    <mergeCell ref="P14:X14"/>
    <mergeCell ref="Y14:AG14"/>
    <mergeCell ref="AD12:AF12"/>
    <mergeCell ref="U12:W12"/>
    <mergeCell ref="Y12:AC12"/>
    <mergeCell ref="AE11:AF11"/>
    <mergeCell ref="Z11:AD11"/>
    <mergeCell ref="H11:L11"/>
    <mergeCell ref="B21:E21"/>
    <mergeCell ref="F23:AG23"/>
    <mergeCell ref="F21:AH21"/>
    <mergeCell ref="F22:AH22"/>
    <mergeCell ref="B9:F9"/>
    <mergeCell ref="B17:F19"/>
    <mergeCell ref="G9:AG9"/>
    <mergeCell ref="G10:O10"/>
    <mergeCell ref="P10:X10"/>
    <mergeCell ref="Y10:AG10"/>
    <mergeCell ref="B16:F16"/>
    <mergeCell ref="B14:F15"/>
    <mergeCell ref="B13:F13"/>
    <mergeCell ref="B12:F12"/>
    <mergeCell ref="B10:F11"/>
    <mergeCell ref="G13:AD13"/>
  </mergeCells>
  <phoneticPr fontId="7"/>
  <pageMargins left="0.7" right="0.7" top="0.75" bottom="0.75"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AS32"/>
  <sheetViews>
    <sheetView zoomScaleNormal="100" zoomScaleSheetLayoutView="100" workbookViewId="0">
      <selection activeCell="X5" sqref="X5:BB5"/>
    </sheetView>
  </sheetViews>
  <sheetFormatPr defaultColWidth="9" defaultRowHeight="12.6"/>
  <cols>
    <col min="1" max="24" width="2.6640625" style="1" customWidth="1"/>
    <col min="25" max="26" width="2.109375" style="1" customWidth="1"/>
    <col min="27" max="32" width="2.6640625" style="1" customWidth="1"/>
    <col min="33" max="44" width="3.6640625" style="1" customWidth="1"/>
    <col min="45" max="45" width="0" style="1" hidden="1" customWidth="1"/>
    <col min="46" max="16384" width="9" style="1"/>
  </cols>
  <sheetData>
    <row r="1" spans="1:32" ht="27.75" customHeight="1">
      <c r="A1" s="761" t="s">
        <v>227</v>
      </c>
      <c r="B1" s="761"/>
      <c r="C1" s="761"/>
      <c r="D1" s="761"/>
      <c r="E1" s="761"/>
      <c r="F1" s="761"/>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row>
    <row r="2" spans="1:32" ht="9.75" customHeight="1">
      <c r="A2" s="16"/>
      <c r="B2" s="16"/>
      <c r="C2" s="16"/>
      <c r="D2" s="16"/>
      <c r="E2" s="16"/>
      <c r="F2" s="16"/>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1:32" ht="17.25" customHeight="1">
      <c r="A3" s="16"/>
      <c r="B3" s="16"/>
      <c r="C3" s="16"/>
      <c r="D3" s="16"/>
      <c r="E3" s="16"/>
      <c r="F3" s="16"/>
      <c r="G3" s="10"/>
      <c r="H3" s="10"/>
      <c r="I3" s="10"/>
      <c r="J3" s="10"/>
      <c r="K3" s="10"/>
      <c r="L3" s="10"/>
      <c r="M3" s="10"/>
      <c r="N3" s="10"/>
      <c r="O3" s="10"/>
      <c r="P3" s="10"/>
      <c r="Q3" s="765" t="s">
        <v>0</v>
      </c>
      <c r="R3" s="765"/>
      <c r="S3" s="765"/>
      <c r="T3" s="765"/>
      <c r="U3" s="765"/>
      <c r="V3" s="776" t="str">
        <f>IF(入力シート!I6="","",入力シート!I6)</f>
        <v/>
      </c>
      <c r="W3" s="776"/>
      <c r="X3" s="776"/>
      <c r="Y3" s="776"/>
      <c r="Z3" s="776"/>
      <c r="AA3" s="776"/>
      <c r="AB3" s="776"/>
      <c r="AC3" s="776"/>
      <c r="AD3" s="776"/>
      <c r="AE3" s="776"/>
      <c r="AF3" s="776"/>
    </row>
    <row r="4" spans="1:32" ht="17.25" customHeight="1">
      <c r="A4" s="16"/>
      <c r="B4" s="16"/>
      <c r="C4" s="16"/>
      <c r="D4" s="16"/>
      <c r="E4" s="16"/>
      <c r="F4" s="16"/>
      <c r="G4" s="10"/>
      <c r="H4" s="10"/>
      <c r="I4" s="10"/>
      <c r="J4" s="10"/>
      <c r="K4" s="10"/>
      <c r="L4" s="10"/>
      <c r="M4" s="10"/>
      <c r="N4" s="10"/>
      <c r="O4" s="10"/>
      <c r="P4" s="10"/>
      <c r="Q4" s="804" t="s">
        <v>313</v>
      </c>
      <c r="R4" s="804"/>
      <c r="S4" s="804"/>
      <c r="T4" s="804"/>
      <c r="U4" s="804"/>
      <c r="V4" s="805"/>
      <c r="W4" s="805"/>
      <c r="X4" s="805"/>
      <c r="Y4" s="805"/>
      <c r="Z4" s="805"/>
      <c r="AA4" s="805"/>
      <c r="AB4" s="805"/>
      <c r="AC4" s="805"/>
      <c r="AD4" s="805"/>
      <c r="AE4" s="805"/>
      <c r="AF4" s="805"/>
    </row>
    <row r="5" spans="1:32" ht="8.25" customHeight="1">
      <c r="A5" s="16"/>
      <c r="B5" s="16"/>
      <c r="C5" s="16"/>
      <c r="D5" s="16"/>
      <c r="E5" s="16"/>
      <c r="F5" s="16"/>
      <c r="G5" s="10"/>
      <c r="H5" s="10"/>
      <c r="I5" s="10"/>
      <c r="J5" s="10"/>
      <c r="K5" s="10"/>
      <c r="L5" s="10"/>
      <c r="M5" s="10"/>
      <c r="N5" s="10"/>
      <c r="O5" s="10"/>
      <c r="P5" s="10"/>
      <c r="Q5" s="10"/>
      <c r="R5" s="10"/>
      <c r="S5" s="10"/>
      <c r="T5" s="10"/>
      <c r="U5" s="17"/>
      <c r="V5" s="17"/>
      <c r="W5" s="17"/>
      <c r="X5" s="17"/>
      <c r="Y5" s="17"/>
      <c r="Z5" s="17"/>
      <c r="AA5" s="17"/>
      <c r="AB5" s="17"/>
      <c r="AC5" s="17"/>
      <c r="AD5" s="17"/>
      <c r="AE5" s="17"/>
      <c r="AF5" s="17"/>
    </row>
    <row r="6" spans="1:32" ht="18" customHeight="1">
      <c r="A6" s="765" t="s">
        <v>276</v>
      </c>
      <c r="B6" s="765"/>
      <c r="C6" s="765"/>
      <c r="D6" s="765"/>
      <c r="E6" s="765"/>
      <c r="F6" s="765"/>
      <c r="G6" s="18" t="s">
        <v>273</v>
      </c>
      <c r="H6" s="816"/>
      <c r="I6" s="816"/>
      <c r="J6" s="816"/>
      <c r="K6" s="816"/>
      <c r="L6" s="816"/>
      <c r="M6" s="816"/>
      <c r="N6" s="816"/>
      <c r="O6" s="19" t="s">
        <v>274</v>
      </c>
      <c r="P6" s="816"/>
      <c r="Q6" s="816"/>
      <c r="R6" s="816"/>
      <c r="S6" s="816"/>
      <c r="T6" s="816"/>
      <c r="U6" s="816"/>
      <c r="V6" s="816"/>
      <c r="W6" s="20" t="s">
        <v>275</v>
      </c>
      <c r="X6" s="7"/>
      <c r="Y6" s="7"/>
      <c r="Z6" s="7"/>
      <c r="AA6" s="7"/>
      <c r="AB6" s="7"/>
      <c r="AC6" s="7"/>
      <c r="AD6" s="7"/>
      <c r="AE6" s="7"/>
      <c r="AF6" s="17"/>
    </row>
    <row r="7" spans="1:32" ht="9.75" customHeight="1" thickBot="1"/>
    <row r="8" spans="1:32" ht="19.5" customHeight="1">
      <c r="A8" s="691" t="s">
        <v>228</v>
      </c>
      <c r="B8" s="763"/>
      <c r="C8" s="763"/>
      <c r="D8" s="763"/>
      <c r="E8" s="763"/>
      <c r="F8" s="767"/>
      <c r="G8" s="769" t="s">
        <v>229</v>
      </c>
      <c r="H8" s="770"/>
      <c r="I8" s="770"/>
      <c r="J8" s="770"/>
      <c r="K8" s="770"/>
      <c r="L8" s="770"/>
      <c r="M8" s="770"/>
      <c r="N8" s="770"/>
      <c r="O8" s="771"/>
      <c r="P8" s="800" t="s">
        <v>300</v>
      </c>
      <c r="Q8" s="763"/>
      <c r="R8" s="763"/>
      <c r="S8" s="763"/>
      <c r="T8" s="767"/>
      <c r="U8" s="762" t="s">
        <v>230</v>
      </c>
      <c r="V8" s="763"/>
      <c r="W8" s="763"/>
      <c r="X8" s="763"/>
      <c r="Y8" s="763"/>
      <c r="Z8" s="767"/>
      <c r="AA8" s="762" t="s">
        <v>231</v>
      </c>
      <c r="AB8" s="763"/>
      <c r="AC8" s="763"/>
      <c r="AD8" s="763"/>
      <c r="AE8" s="763"/>
      <c r="AF8" s="692"/>
    </row>
    <row r="9" spans="1:32" ht="19.5" customHeight="1">
      <c r="A9" s="775"/>
      <c r="B9" s="765"/>
      <c r="C9" s="765"/>
      <c r="D9" s="765"/>
      <c r="E9" s="765"/>
      <c r="F9" s="768"/>
      <c r="G9" s="772" t="s">
        <v>232</v>
      </c>
      <c r="H9" s="773"/>
      <c r="I9" s="773"/>
      <c r="J9" s="773"/>
      <c r="K9" s="773"/>
      <c r="L9" s="773"/>
      <c r="M9" s="773"/>
      <c r="N9" s="773"/>
      <c r="O9" s="774"/>
      <c r="P9" s="801" t="s">
        <v>303</v>
      </c>
      <c r="Q9" s="802"/>
      <c r="R9" s="802"/>
      <c r="S9" s="802"/>
      <c r="T9" s="803"/>
      <c r="U9" s="764"/>
      <c r="V9" s="765"/>
      <c r="W9" s="765"/>
      <c r="X9" s="765"/>
      <c r="Y9" s="765"/>
      <c r="Z9" s="768"/>
      <c r="AA9" s="764"/>
      <c r="AB9" s="765"/>
      <c r="AC9" s="765"/>
      <c r="AD9" s="765"/>
      <c r="AE9" s="765"/>
      <c r="AF9" s="766"/>
    </row>
    <row r="10" spans="1:32" ht="27" customHeight="1">
      <c r="A10" s="806"/>
      <c r="B10" s="778"/>
      <c r="C10" s="778"/>
      <c r="D10" s="778"/>
      <c r="E10" s="778"/>
      <c r="F10" s="807"/>
      <c r="G10" s="814"/>
      <c r="H10" s="819"/>
      <c r="I10" s="819"/>
      <c r="J10" s="819"/>
      <c r="K10" s="819"/>
      <c r="L10" s="819"/>
      <c r="M10" s="819"/>
      <c r="N10" s="819"/>
      <c r="O10" s="820"/>
      <c r="P10" s="790"/>
      <c r="Q10" s="791"/>
      <c r="R10" s="791"/>
      <c r="S10" s="791"/>
      <c r="T10" s="792"/>
      <c r="U10" s="755"/>
      <c r="V10" s="756"/>
      <c r="W10" s="756"/>
      <c r="X10" s="756"/>
      <c r="Y10" s="783" t="str">
        <f>IF(U10="","","から")</f>
        <v/>
      </c>
      <c r="Z10" s="757"/>
      <c r="AA10" s="777"/>
      <c r="AB10" s="778"/>
      <c r="AC10" s="778"/>
      <c r="AD10" s="778"/>
      <c r="AE10" s="778"/>
      <c r="AF10" s="779"/>
    </row>
    <row r="11" spans="1:32" ht="27" customHeight="1">
      <c r="A11" s="808"/>
      <c r="B11" s="781"/>
      <c r="C11" s="781"/>
      <c r="D11" s="781"/>
      <c r="E11" s="781"/>
      <c r="F11" s="809"/>
      <c r="G11" s="815"/>
      <c r="H11" s="821"/>
      <c r="I11" s="821"/>
      <c r="J11" s="821"/>
      <c r="K11" s="821"/>
      <c r="L11" s="821"/>
      <c r="M11" s="821"/>
      <c r="N11" s="821"/>
      <c r="O11" s="822"/>
      <c r="P11" s="797"/>
      <c r="Q11" s="798"/>
      <c r="R11" s="798"/>
      <c r="S11" s="798"/>
      <c r="T11" s="799"/>
      <c r="U11" s="759"/>
      <c r="V11" s="760"/>
      <c r="W11" s="760"/>
      <c r="X11" s="760"/>
      <c r="Y11" s="776" t="str">
        <f>IF(U11="","","まで")</f>
        <v/>
      </c>
      <c r="Z11" s="784"/>
      <c r="AA11" s="780"/>
      <c r="AB11" s="781"/>
      <c r="AC11" s="781"/>
      <c r="AD11" s="781"/>
      <c r="AE11" s="781"/>
      <c r="AF11" s="782"/>
    </row>
    <row r="12" spans="1:32" ht="27" customHeight="1">
      <c r="A12" s="806"/>
      <c r="B12" s="778"/>
      <c r="C12" s="778"/>
      <c r="D12" s="778"/>
      <c r="E12" s="778"/>
      <c r="F12" s="807"/>
      <c r="G12" s="813"/>
      <c r="H12" s="814"/>
      <c r="I12" s="814"/>
      <c r="J12" s="814"/>
      <c r="K12" s="814"/>
      <c r="L12" s="814"/>
      <c r="M12" s="814"/>
      <c r="N12" s="814"/>
      <c r="O12" s="814"/>
      <c r="P12" s="790"/>
      <c r="Q12" s="791"/>
      <c r="R12" s="791"/>
      <c r="S12" s="791"/>
      <c r="T12" s="792"/>
      <c r="U12" s="755"/>
      <c r="V12" s="756"/>
      <c r="W12" s="756"/>
      <c r="X12" s="756"/>
      <c r="Y12" s="757" t="str">
        <f t="shared" ref="Y12" si="0">IF(U12="","","から")</f>
        <v/>
      </c>
      <c r="Z12" s="758"/>
      <c r="AA12" s="777"/>
      <c r="AB12" s="777"/>
      <c r="AC12" s="777"/>
      <c r="AD12" s="777"/>
      <c r="AE12" s="777"/>
      <c r="AF12" s="796"/>
    </row>
    <row r="13" spans="1:32" ht="27" customHeight="1">
      <c r="A13" s="808"/>
      <c r="B13" s="781"/>
      <c r="C13" s="781"/>
      <c r="D13" s="781"/>
      <c r="E13" s="781"/>
      <c r="F13" s="809"/>
      <c r="G13" s="813"/>
      <c r="H13" s="815"/>
      <c r="I13" s="815"/>
      <c r="J13" s="815"/>
      <c r="K13" s="815"/>
      <c r="L13" s="815"/>
      <c r="M13" s="815"/>
      <c r="N13" s="815"/>
      <c r="O13" s="815"/>
      <c r="P13" s="797"/>
      <c r="Q13" s="798"/>
      <c r="R13" s="798"/>
      <c r="S13" s="798"/>
      <c r="T13" s="799"/>
      <c r="U13" s="759"/>
      <c r="V13" s="760"/>
      <c r="W13" s="760"/>
      <c r="X13" s="760"/>
      <c r="Y13" s="784" t="str">
        <f t="shared" ref="Y13" si="1">IF(U13="","","まで")</f>
        <v/>
      </c>
      <c r="Z13" s="785"/>
      <c r="AA13" s="780"/>
      <c r="AB13" s="780"/>
      <c r="AC13" s="780"/>
      <c r="AD13" s="780"/>
      <c r="AE13" s="780"/>
      <c r="AF13" s="796"/>
    </row>
    <row r="14" spans="1:32" ht="27" customHeight="1">
      <c r="A14" s="806"/>
      <c r="B14" s="778"/>
      <c r="C14" s="778"/>
      <c r="D14" s="778"/>
      <c r="E14" s="778"/>
      <c r="F14" s="807"/>
      <c r="G14" s="813"/>
      <c r="H14" s="814"/>
      <c r="I14" s="814"/>
      <c r="J14" s="814"/>
      <c r="K14" s="814"/>
      <c r="L14" s="814"/>
      <c r="M14" s="814"/>
      <c r="N14" s="814"/>
      <c r="O14" s="814"/>
      <c r="P14" s="790"/>
      <c r="Q14" s="791"/>
      <c r="R14" s="791"/>
      <c r="S14" s="791"/>
      <c r="T14" s="792"/>
      <c r="U14" s="755"/>
      <c r="V14" s="756"/>
      <c r="W14" s="756"/>
      <c r="X14" s="756"/>
      <c r="Y14" s="757" t="str">
        <f t="shared" ref="Y14" si="2">IF(U14="","","から")</f>
        <v/>
      </c>
      <c r="Z14" s="758"/>
      <c r="AA14" s="777"/>
      <c r="AB14" s="777"/>
      <c r="AC14" s="777"/>
      <c r="AD14" s="777"/>
      <c r="AE14" s="777"/>
      <c r="AF14" s="796"/>
    </row>
    <row r="15" spans="1:32" ht="27" customHeight="1">
      <c r="A15" s="808"/>
      <c r="B15" s="781"/>
      <c r="C15" s="781"/>
      <c r="D15" s="781"/>
      <c r="E15" s="781"/>
      <c r="F15" s="809"/>
      <c r="G15" s="813"/>
      <c r="H15" s="815"/>
      <c r="I15" s="815"/>
      <c r="J15" s="815"/>
      <c r="K15" s="815"/>
      <c r="L15" s="815"/>
      <c r="M15" s="815"/>
      <c r="N15" s="815"/>
      <c r="O15" s="815"/>
      <c r="P15" s="797"/>
      <c r="Q15" s="798"/>
      <c r="R15" s="798"/>
      <c r="S15" s="798"/>
      <c r="T15" s="799"/>
      <c r="U15" s="759"/>
      <c r="V15" s="760"/>
      <c r="W15" s="760"/>
      <c r="X15" s="760"/>
      <c r="Y15" s="784" t="str">
        <f t="shared" ref="Y15" si="3">IF(U15="","","まで")</f>
        <v/>
      </c>
      <c r="Z15" s="785"/>
      <c r="AA15" s="780"/>
      <c r="AB15" s="780"/>
      <c r="AC15" s="780"/>
      <c r="AD15" s="780"/>
      <c r="AE15" s="780"/>
      <c r="AF15" s="796"/>
    </row>
    <row r="16" spans="1:32" ht="27" customHeight="1">
      <c r="A16" s="806"/>
      <c r="B16" s="778"/>
      <c r="C16" s="778"/>
      <c r="D16" s="778"/>
      <c r="E16" s="778"/>
      <c r="F16" s="807"/>
      <c r="G16" s="813"/>
      <c r="H16" s="814"/>
      <c r="I16" s="814"/>
      <c r="J16" s="814"/>
      <c r="K16" s="814"/>
      <c r="L16" s="814"/>
      <c r="M16" s="814"/>
      <c r="N16" s="814"/>
      <c r="O16" s="814"/>
      <c r="P16" s="790"/>
      <c r="Q16" s="791"/>
      <c r="R16" s="791"/>
      <c r="S16" s="791"/>
      <c r="T16" s="792"/>
      <c r="U16" s="755"/>
      <c r="V16" s="756"/>
      <c r="W16" s="756"/>
      <c r="X16" s="756"/>
      <c r="Y16" s="757" t="str">
        <f t="shared" ref="Y16" si="4">IF(U16="","","から")</f>
        <v/>
      </c>
      <c r="Z16" s="758"/>
      <c r="AA16" s="777"/>
      <c r="AB16" s="777"/>
      <c r="AC16" s="777"/>
      <c r="AD16" s="777"/>
      <c r="AE16" s="777"/>
      <c r="AF16" s="796"/>
    </row>
    <row r="17" spans="1:45" ht="27" customHeight="1">
      <c r="A17" s="808"/>
      <c r="B17" s="781"/>
      <c r="C17" s="781"/>
      <c r="D17" s="781"/>
      <c r="E17" s="781"/>
      <c r="F17" s="809"/>
      <c r="G17" s="813"/>
      <c r="H17" s="815"/>
      <c r="I17" s="815"/>
      <c r="J17" s="815"/>
      <c r="K17" s="815"/>
      <c r="L17" s="815"/>
      <c r="M17" s="815"/>
      <c r="N17" s="815"/>
      <c r="O17" s="815"/>
      <c r="P17" s="797"/>
      <c r="Q17" s="798"/>
      <c r="R17" s="798"/>
      <c r="S17" s="798"/>
      <c r="T17" s="799"/>
      <c r="U17" s="759"/>
      <c r="V17" s="760"/>
      <c r="W17" s="760"/>
      <c r="X17" s="760"/>
      <c r="Y17" s="784" t="str">
        <f t="shared" ref="Y17" si="5">IF(U17="","","まで")</f>
        <v/>
      </c>
      <c r="Z17" s="785"/>
      <c r="AA17" s="780"/>
      <c r="AB17" s="780"/>
      <c r="AC17" s="780"/>
      <c r="AD17" s="780"/>
      <c r="AE17" s="780"/>
      <c r="AF17" s="796"/>
    </row>
    <row r="18" spans="1:45" ht="27" customHeight="1">
      <c r="A18" s="806"/>
      <c r="B18" s="778"/>
      <c r="C18" s="778"/>
      <c r="D18" s="778"/>
      <c r="E18" s="778"/>
      <c r="F18" s="807"/>
      <c r="G18" s="813"/>
      <c r="H18" s="814"/>
      <c r="I18" s="814"/>
      <c r="J18" s="814"/>
      <c r="K18" s="814"/>
      <c r="L18" s="814"/>
      <c r="M18" s="814"/>
      <c r="N18" s="814"/>
      <c r="O18" s="814"/>
      <c r="P18" s="790"/>
      <c r="Q18" s="791"/>
      <c r="R18" s="791"/>
      <c r="S18" s="791"/>
      <c r="T18" s="792"/>
      <c r="U18" s="755"/>
      <c r="V18" s="756"/>
      <c r="W18" s="756"/>
      <c r="X18" s="756"/>
      <c r="Y18" s="757" t="str">
        <f t="shared" ref="Y18" si="6">IF(U18="","","から")</f>
        <v/>
      </c>
      <c r="Z18" s="758"/>
      <c r="AA18" s="777"/>
      <c r="AB18" s="777"/>
      <c r="AC18" s="777"/>
      <c r="AD18" s="777"/>
      <c r="AE18" s="777"/>
      <c r="AF18" s="796"/>
    </row>
    <row r="19" spans="1:45" ht="27" customHeight="1">
      <c r="A19" s="808"/>
      <c r="B19" s="781"/>
      <c r="C19" s="781"/>
      <c r="D19" s="781"/>
      <c r="E19" s="781"/>
      <c r="F19" s="809"/>
      <c r="G19" s="813"/>
      <c r="H19" s="815"/>
      <c r="I19" s="815"/>
      <c r="J19" s="815"/>
      <c r="K19" s="815"/>
      <c r="L19" s="815"/>
      <c r="M19" s="815"/>
      <c r="N19" s="815"/>
      <c r="O19" s="815"/>
      <c r="P19" s="797"/>
      <c r="Q19" s="798"/>
      <c r="R19" s="798"/>
      <c r="S19" s="798"/>
      <c r="T19" s="799"/>
      <c r="U19" s="759"/>
      <c r="V19" s="760"/>
      <c r="W19" s="760"/>
      <c r="X19" s="760"/>
      <c r="Y19" s="784" t="str">
        <f t="shared" ref="Y19" si="7">IF(U19="","","まで")</f>
        <v/>
      </c>
      <c r="Z19" s="785"/>
      <c r="AA19" s="780"/>
      <c r="AB19" s="780"/>
      <c r="AC19" s="780"/>
      <c r="AD19" s="780"/>
      <c r="AE19" s="780"/>
      <c r="AF19" s="796"/>
    </row>
    <row r="20" spans="1:45" ht="27" customHeight="1">
      <c r="A20" s="806"/>
      <c r="B20" s="778"/>
      <c r="C20" s="778"/>
      <c r="D20" s="778"/>
      <c r="E20" s="778"/>
      <c r="F20" s="807"/>
      <c r="G20" s="813"/>
      <c r="H20" s="814"/>
      <c r="I20" s="814"/>
      <c r="J20" s="814"/>
      <c r="K20" s="814"/>
      <c r="L20" s="814"/>
      <c r="M20" s="814"/>
      <c r="N20" s="814"/>
      <c r="O20" s="814"/>
      <c r="P20" s="790"/>
      <c r="Q20" s="791"/>
      <c r="R20" s="791"/>
      <c r="S20" s="791"/>
      <c r="T20" s="792"/>
      <c r="U20" s="755"/>
      <c r="V20" s="756"/>
      <c r="W20" s="756"/>
      <c r="X20" s="756"/>
      <c r="Y20" s="757" t="str">
        <f t="shared" ref="Y20" si="8">IF(U20="","","から")</f>
        <v/>
      </c>
      <c r="Z20" s="758"/>
      <c r="AA20" s="777"/>
      <c r="AB20" s="777"/>
      <c r="AC20" s="777"/>
      <c r="AD20" s="777"/>
      <c r="AE20" s="777"/>
      <c r="AF20" s="796"/>
    </row>
    <row r="21" spans="1:45" ht="27" customHeight="1">
      <c r="A21" s="808"/>
      <c r="B21" s="781"/>
      <c r="C21" s="781"/>
      <c r="D21" s="781"/>
      <c r="E21" s="781"/>
      <c r="F21" s="809"/>
      <c r="G21" s="813"/>
      <c r="H21" s="815"/>
      <c r="I21" s="815"/>
      <c r="J21" s="815"/>
      <c r="K21" s="815"/>
      <c r="L21" s="815"/>
      <c r="M21" s="815"/>
      <c r="N21" s="815"/>
      <c r="O21" s="815"/>
      <c r="P21" s="797"/>
      <c r="Q21" s="798"/>
      <c r="R21" s="798"/>
      <c r="S21" s="798"/>
      <c r="T21" s="799"/>
      <c r="U21" s="759"/>
      <c r="V21" s="760"/>
      <c r="W21" s="760"/>
      <c r="X21" s="760"/>
      <c r="Y21" s="784" t="str">
        <f t="shared" ref="Y21" si="9">IF(U21="","","まで")</f>
        <v/>
      </c>
      <c r="Z21" s="785"/>
      <c r="AA21" s="780"/>
      <c r="AB21" s="780"/>
      <c r="AC21" s="780"/>
      <c r="AD21" s="780"/>
      <c r="AE21" s="780"/>
      <c r="AF21" s="796"/>
    </row>
    <row r="22" spans="1:45" ht="27" customHeight="1">
      <c r="A22" s="806"/>
      <c r="B22" s="778"/>
      <c r="C22" s="778"/>
      <c r="D22" s="778"/>
      <c r="E22" s="778"/>
      <c r="F22" s="807"/>
      <c r="G22" s="813"/>
      <c r="H22" s="814"/>
      <c r="I22" s="814"/>
      <c r="J22" s="814"/>
      <c r="K22" s="814"/>
      <c r="L22" s="814"/>
      <c r="M22" s="814"/>
      <c r="N22" s="814"/>
      <c r="O22" s="814"/>
      <c r="P22" s="790"/>
      <c r="Q22" s="791"/>
      <c r="R22" s="791"/>
      <c r="S22" s="791"/>
      <c r="T22" s="792"/>
      <c r="U22" s="755"/>
      <c r="V22" s="756"/>
      <c r="W22" s="756"/>
      <c r="X22" s="756"/>
      <c r="Y22" s="757" t="str">
        <f t="shared" ref="Y22" si="10">IF(U22="","","から")</f>
        <v/>
      </c>
      <c r="Z22" s="758"/>
      <c r="AA22" s="777"/>
      <c r="AB22" s="777"/>
      <c r="AC22" s="777"/>
      <c r="AD22" s="777"/>
      <c r="AE22" s="777"/>
      <c r="AF22" s="796"/>
    </row>
    <row r="23" spans="1:45" ht="27" customHeight="1">
      <c r="A23" s="808"/>
      <c r="B23" s="781"/>
      <c r="C23" s="781"/>
      <c r="D23" s="781"/>
      <c r="E23" s="781"/>
      <c r="F23" s="809"/>
      <c r="G23" s="813"/>
      <c r="H23" s="815"/>
      <c r="I23" s="815"/>
      <c r="J23" s="815"/>
      <c r="K23" s="815"/>
      <c r="L23" s="815"/>
      <c r="M23" s="815"/>
      <c r="N23" s="815"/>
      <c r="O23" s="815"/>
      <c r="P23" s="797"/>
      <c r="Q23" s="798"/>
      <c r="R23" s="798"/>
      <c r="S23" s="798"/>
      <c r="T23" s="799"/>
      <c r="U23" s="759"/>
      <c r="V23" s="760"/>
      <c r="W23" s="760"/>
      <c r="X23" s="760"/>
      <c r="Y23" s="784" t="str">
        <f t="shared" ref="Y23" si="11">IF(U23="","","まで")</f>
        <v/>
      </c>
      <c r="Z23" s="785"/>
      <c r="AA23" s="780"/>
      <c r="AB23" s="780"/>
      <c r="AC23" s="780"/>
      <c r="AD23" s="780"/>
      <c r="AE23" s="780"/>
      <c r="AF23" s="796"/>
    </row>
    <row r="24" spans="1:45" ht="27" customHeight="1">
      <c r="A24" s="806"/>
      <c r="B24" s="778"/>
      <c r="C24" s="778"/>
      <c r="D24" s="778"/>
      <c r="E24" s="778"/>
      <c r="F24" s="807"/>
      <c r="G24" s="813"/>
      <c r="H24" s="814"/>
      <c r="I24" s="814"/>
      <c r="J24" s="814"/>
      <c r="K24" s="814"/>
      <c r="L24" s="814"/>
      <c r="M24" s="814"/>
      <c r="N24" s="814"/>
      <c r="O24" s="814"/>
      <c r="P24" s="790"/>
      <c r="Q24" s="791"/>
      <c r="R24" s="791"/>
      <c r="S24" s="791"/>
      <c r="T24" s="792"/>
      <c r="U24" s="755"/>
      <c r="V24" s="756"/>
      <c r="W24" s="756"/>
      <c r="X24" s="756"/>
      <c r="Y24" s="757" t="str">
        <f t="shared" ref="Y24" si="12">IF(U24="","","から")</f>
        <v/>
      </c>
      <c r="Z24" s="758"/>
      <c r="AA24" s="777"/>
      <c r="AB24" s="777"/>
      <c r="AC24" s="777"/>
      <c r="AD24" s="777"/>
      <c r="AE24" s="777"/>
      <c r="AF24" s="796"/>
    </row>
    <row r="25" spans="1:45" ht="27" customHeight="1">
      <c r="A25" s="808"/>
      <c r="B25" s="781"/>
      <c r="C25" s="781"/>
      <c r="D25" s="781"/>
      <c r="E25" s="781"/>
      <c r="F25" s="809"/>
      <c r="G25" s="813"/>
      <c r="H25" s="815"/>
      <c r="I25" s="815"/>
      <c r="J25" s="815"/>
      <c r="K25" s="815"/>
      <c r="L25" s="815"/>
      <c r="M25" s="815"/>
      <c r="N25" s="815"/>
      <c r="O25" s="815"/>
      <c r="P25" s="797"/>
      <c r="Q25" s="798"/>
      <c r="R25" s="798"/>
      <c r="S25" s="798"/>
      <c r="T25" s="799"/>
      <c r="U25" s="759"/>
      <c r="V25" s="760"/>
      <c r="W25" s="760"/>
      <c r="X25" s="760"/>
      <c r="Y25" s="784" t="str">
        <f t="shared" ref="Y25" si="13">IF(U25="","","まで")</f>
        <v/>
      </c>
      <c r="Z25" s="785"/>
      <c r="AA25" s="780"/>
      <c r="AB25" s="780"/>
      <c r="AC25" s="780"/>
      <c r="AD25" s="780"/>
      <c r="AE25" s="780"/>
      <c r="AF25" s="796"/>
    </row>
    <row r="26" spans="1:45" ht="27" customHeight="1">
      <c r="A26" s="806"/>
      <c r="B26" s="778"/>
      <c r="C26" s="778"/>
      <c r="D26" s="778"/>
      <c r="E26" s="778"/>
      <c r="F26" s="807"/>
      <c r="G26" s="813"/>
      <c r="H26" s="814"/>
      <c r="I26" s="814"/>
      <c r="J26" s="814"/>
      <c r="K26" s="814"/>
      <c r="L26" s="814"/>
      <c r="M26" s="814"/>
      <c r="N26" s="814"/>
      <c r="O26" s="814"/>
      <c r="P26" s="790"/>
      <c r="Q26" s="791"/>
      <c r="R26" s="791"/>
      <c r="S26" s="791"/>
      <c r="T26" s="792"/>
      <c r="U26" s="755"/>
      <c r="V26" s="756"/>
      <c r="W26" s="756"/>
      <c r="X26" s="756"/>
      <c r="Y26" s="757" t="str">
        <f t="shared" ref="Y26" si="14">IF(U26="","","から")</f>
        <v/>
      </c>
      <c r="Z26" s="758"/>
      <c r="AA26" s="777"/>
      <c r="AB26" s="777"/>
      <c r="AC26" s="777"/>
      <c r="AD26" s="777"/>
      <c r="AE26" s="777"/>
      <c r="AF26" s="796"/>
    </row>
    <row r="27" spans="1:45" ht="27" customHeight="1">
      <c r="A27" s="808"/>
      <c r="B27" s="781"/>
      <c r="C27" s="781"/>
      <c r="D27" s="781"/>
      <c r="E27" s="781"/>
      <c r="F27" s="809"/>
      <c r="G27" s="813"/>
      <c r="H27" s="815"/>
      <c r="I27" s="815"/>
      <c r="J27" s="815"/>
      <c r="K27" s="815"/>
      <c r="L27" s="815"/>
      <c r="M27" s="815"/>
      <c r="N27" s="815"/>
      <c r="O27" s="815"/>
      <c r="P27" s="797"/>
      <c r="Q27" s="798"/>
      <c r="R27" s="798"/>
      <c r="S27" s="798"/>
      <c r="T27" s="799"/>
      <c r="U27" s="759"/>
      <c r="V27" s="760"/>
      <c r="W27" s="760"/>
      <c r="X27" s="760"/>
      <c r="Y27" s="784" t="str">
        <f t="shared" ref="Y27" si="15">IF(U27="","","まで")</f>
        <v/>
      </c>
      <c r="Z27" s="785"/>
      <c r="AA27" s="780"/>
      <c r="AB27" s="780"/>
      <c r="AC27" s="780"/>
      <c r="AD27" s="780"/>
      <c r="AE27" s="780"/>
      <c r="AF27" s="796"/>
      <c r="AS27" s="111" t="s">
        <v>303</v>
      </c>
    </row>
    <row r="28" spans="1:45" ht="27" customHeight="1">
      <c r="A28" s="806"/>
      <c r="B28" s="778"/>
      <c r="C28" s="778"/>
      <c r="D28" s="778"/>
      <c r="E28" s="778"/>
      <c r="F28" s="807"/>
      <c r="G28" s="813"/>
      <c r="H28" s="814"/>
      <c r="I28" s="814"/>
      <c r="J28" s="814"/>
      <c r="K28" s="814"/>
      <c r="L28" s="814"/>
      <c r="M28" s="814"/>
      <c r="N28" s="814"/>
      <c r="O28" s="814"/>
      <c r="P28" s="790"/>
      <c r="Q28" s="791"/>
      <c r="R28" s="791"/>
      <c r="S28" s="791"/>
      <c r="T28" s="792"/>
      <c r="U28" s="755"/>
      <c r="V28" s="756"/>
      <c r="W28" s="756"/>
      <c r="X28" s="756"/>
      <c r="Y28" s="757" t="str">
        <f t="shared" ref="Y28" si="16">IF(U28="","","から")</f>
        <v/>
      </c>
      <c r="Z28" s="758"/>
      <c r="AA28" s="777"/>
      <c r="AB28" s="777"/>
      <c r="AC28" s="777"/>
      <c r="AD28" s="777"/>
      <c r="AE28" s="777"/>
      <c r="AF28" s="796"/>
      <c r="AS28" s="1" t="s">
        <v>301</v>
      </c>
    </row>
    <row r="29" spans="1:45" ht="27" customHeight="1" thickBot="1">
      <c r="A29" s="810"/>
      <c r="B29" s="811"/>
      <c r="C29" s="811"/>
      <c r="D29" s="811"/>
      <c r="E29" s="811"/>
      <c r="F29" s="812"/>
      <c r="G29" s="817"/>
      <c r="H29" s="818"/>
      <c r="I29" s="818"/>
      <c r="J29" s="818"/>
      <c r="K29" s="818"/>
      <c r="L29" s="818"/>
      <c r="M29" s="818"/>
      <c r="N29" s="818"/>
      <c r="O29" s="818"/>
      <c r="P29" s="793"/>
      <c r="Q29" s="794"/>
      <c r="R29" s="794"/>
      <c r="S29" s="794"/>
      <c r="T29" s="795"/>
      <c r="U29" s="786"/>
      <c r="V29" s="787"/>
      <c r="W29" s="787"/>
      <c r="X29" s="787"/>
      <c r="Y29" s="788" t="str">
        <f t="shared" ref="Y29" si="17">IF(U29="","","まで")</f>
        <v/>
      </c>
      <c r="Z29" s="789"/>
      <c r="AA29" s="823"/>
      <c r="AB29" s="823"/>
      <c r="AC29" s="823"/>
      <c r="AD29" s="823"/>
      <c r="AE29" s="823"/>
      <c r="AF29" s="824"/>
      <c r="AS29" s="1" t="s">
        <v>302</v>
      </c>
    </row>
    <row r="31" spans="1:45" ht="18" customHeight="1">
      <c r="A31" s="128" t="s">
        <v>233</v>
      </c>
      <c r="B31" s="128"/>
      <c r="C31" s="128"/>
      <c r="D31" s="128"/>
      <c r="E31" s="131" t="s">
        <v>234</v>
      </c>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row>
    <row r="32" spans="1:45" ht="18" customHeight="1">
      <c r="E32" s="131" t="s">
        <v>235</v>
      </c>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row>
  </sheetData>
  <sheetProtection sheet="1" objects="1" scenarios="1" formatCells="0" selectLockedCells="1"/>
  <mergeCells count="98">
    <mergeCell ref="E32:AF32"/>
    <mergeCell ref="A31:D31"/>
    <mergeCell ref="A6:F6"/>
    <mergeCell ref="H6:N6"/>
    <mergeCell ref="P6:V6"/>
    <mergeCell ref="G26:O27"/>
    <mergeCell ref="G28:O29"/>
    <mergeCell ref="G10:O11"/>
    <mergeCell ref="G12:O13"/>
    <mergeCell ref="G14:O15"/>
    <mergeCell ref="G16:O17"/>
    <mergeCell ref="G18:O19"/>
    <mergeCell ref="AA22:AF23"/>
    <mergeCell ref="AA24:AF25"/>
    <mergeCell ref="AA26:AF27"/>
    <mergeCell ref="AA28:AF29"/>
    <mergeCell ref="Q4:U4"/>
    <mergeCell ref="V4:AF4"/>
    <mergeCell ref="E31:AF31"/>
    <mergeCell ref="A20:F21"/>
    <mergeCell ref="A22:F23"/>
    <mergeCell ref="A24:F25"/>
    <mergeCell ref="A26:F27"/>
    <mergeCell ref="A28:F29"/>
    <mergeCell ref="A10:F11"/>
    <mergeCell ref="A12:F13"/>
    <mergeCell ref="A14:F15"/>
    <mergeCell ref="A16:F17"/>
    <mergeCell ref="A18:F19"/>
    <mergeCell ref="G20:O21"/>
    <mergeCell ref="G22:O23"/>
    <mergeCell ref="G24:O25"/>
    <mergeCell ref="P10:T11"/>
    <mergeCell ref="P12:T13"/>
    <mergeCell ref="P14:T15"/>
    <mergeCell ref="P16:T17"/>
    <mergeCell ref="P8:T8"/>
    <mergeCell ref="P9:T9"/>
    <mergeCell ref="P18:T19"/>
    <mergeCell ref="P20:T21"/>
    <mergeCell ref="P22:T23"/>
    <mergeCell ref="P24:T25"/>
    <mergeCell ref="P26:T27"/>
    <mergeCell ref="P28:T29"/>
    <mergeCell ref="AA12:AF13"/>
    <mergeCell ref="AA14:AF15"/>
    <mergeCell ref="AA16:AF17"/>
    <mergeCell ref="AA18:AF19"/>
    <mergeCell ref="AA20:AF21"/>
    <mergeCell ref="Y13:Z13"/>
    <mergeCell ref="U14:X14"/>
    <mergeCell ref="Y14:Z14"/>
    <mergeCell ref="U15:X15"/>
    <mergeCell ref="Y15:Z15"/>
    <mergeCell ref="U26:X26"/>
    <mergeCell ref="Y26:Z26"/>
    <mergeCell ref="U27:X27"/>
    <mergeCell ref="Y27:Z27"/>
    <mergeCell ref="U28:X28"/>
    <mergeCell ref="Y28:Z28"/>
    <mergeCell ref="U29:X29"/>
    <mergeCell ref="Y29:Z29"/>
    <mergeCell ref="U22:X22"/>
    <mergeCell ref="Y22:Z22"/>
    <mergeCell ref="U23:X23"/>
    <mergeCell ref="Y23:Z23"/>
    <mergeCell ref="U24:X24"/>
    <mergeCell ref="Y24:Z24"/>
    <mergeCell ref="U25:X25"/>
    <mergeCell ref="Y25:Z25"/>
    <mergeCell ref="U21:X21"/>
    <mergeCell ref="Y21:Z21"/>
    <mergeCell ref="U16:X16"/>
    <mergeCell ref="Y16:Z16"/>
    <mergeCell ref="U17:X17"/>
    <mergeCell ref="Y17:Z17"/>
    <mergeCell ref="U18:X18"/>
    <mergeCell ref="Y18:Z18"/>
    <mergeCell ref="U19:X19"/>
    <mergeCell ref="Y19:Z19"/>
    <mergeCell ref="U20:X20"/>
    <mergeCell ref="Y20:Z20"/>
    <mergeCell ref="U12:X12"/>
    <mergeCell ref="Y12:Z12"/>
    <mergeCell ref="U13:X13"/>
    <mergeCell ref="A1:AF1"/>
    <mergeCell ref="AA8:AF9"/>
    <mergeCell ref="U8:Z9"/>
    <mergeCell ref="G8:O8"/>
    <mergeCell ref="G9:O9"/>
    <mergeCell ref="A8:F9"/>
    <mergeCell ref="Q3:U3"/>
    <mergeCell ref="V3:AF3"/>
    <mergeCell ref="AA10:AF11"/>
    <mergeCell ref="Y10:Z10"/>
    <mergeCell ref="Y11:Z11"/>
    <mergeCell ref="U10:X10"/>
    <mergeCell ref="U11:X11"/>
  </mergeCells>
  <phoneticPr fontId="7"/>
  <dataValidations xWindow="246" yWindow="490" count="10">
    <dataValidation imeMode="hiragana" allowBlank="1" showInputMessage="1" showErrorMessage="1" promptTitle="発注者　欄" prompt="発注者の名称等を記載してください" sqref="A10:F29"/>
    <dataValidation imeMode="hiragana" allowBlank="1" showInputMessage="1" showErrorMessage="1" promptTitle="委託名又は契約の内容　欄" prompt="委託名又は契約の内容を記載してください" sqref="G10:O29"/>
    <dataValidation imeMode="halfAlpha" allowBlank="1" showInputMessage="1" showErrorMessage="1" promptTitle="受注金額　欄" prompt="受注金額（千円）を記載してください" sqref="P10:T29"/>
    <dataValidation imeMode="halfAlpha" allowBlank="1" showInputMessage="1" showErrorMessage="1" promptTitle="契約期間（着手日）　欄" prompt="契約期間(着手日）を記載してください_x000a_例：2017/10/10のように入力→H29.10.10" sqref="U10:X10 U12:X12 U14:X14 U16:X16 U18:X18 U20:X20 U22:X22 U24:X24 U26:X26 U28:X28"/>
    <dataValidation imeMode="halfAlpha" allowBlank="1" showInputMessage="1" showErrorMessage="1" promptTitle="契約期間（完成日）　欄" prompt="契約期間（完成日）を記載してください_x000a_例：2018/3/10のように入力→H30.3.10" sqref="U11:X11 U13:X13 U15:X15 U17:X17 U19:X19 U21:X21 U23:X23 U25:X25 U27:X27 U29:X29"/>
    <dataValidation imeMode="halfAlpha" allowBlank="1" showInputMessage="1" showErrorMessage="1" promptTitle="直前2年間の実績(開始日）　欄" prompt="直前2年間の実績（開始日）を記載してください_x000a_例：2016/10/1のように入力→H28.10.1" sqref="H6:N6"/>
    <dataValidation imeMode="halfAlpha" allowBlank="1" showInputMessage="1" showErrorMessage="1" promptTitle="直前2年間の実績(最終日）　欄" prompt="直前2年間の実績（最終日）を記載してください_x000a_例：2018/9/30のように入力→H30.9.30_x000a_" sqref="P6:V6"/>
    <dataValidation imeMode="hiragana" allowBlank="1" showInputMessage="1" showErrorMessage="1" promptTitle="備考　欄" prompt="説明することがあれば記載してください" sqref="AA10:AF29"/>
    <dataValidation imeMode="hiragana" allowBlank="1" showInputMessage="1" showErrorMessage="1" promptTitle="業種　欄" prompt="実績の業種を記載してください" sqref="V4:AF4"/>
    <dataValidation type="list" allowBlank="1" showInputMessage="1" showErrorMessage="1" sqref="P9:T9">
      <formula1>$AS$27:$AS$29</formula1>
    </dataValidation>
  </dataValidations>
  <pageMargins left="0.98425196850393704" right="0.78740157480314965" top="0.74803149606299213"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M40"/>
  <sheetViews>
    <sheetView zoomScaleNormal="100" zoomScaleSheetLayoutView="100" workbookViewId="0">
      <selection activeCell="X5" sqref="X5:BB5"/>
    </sheetView>
  </sheetViews>
  <sheetFormatPr defaultColWidth="1.77734375" defaultRowHeight="20.25" customHeight="1"/>
  <cols>
    <col min="1" max="106" width="1.77734375" style="1"/>
    <col min="107" max="108" width="4.6640625" style="1" customWidth="1"/>
    <col min="109" max="16384" width="1.77734375" style="1"/>
  </cols>
  <sheetData>
    <row r="1" spans="1:81" ht="20.25" customHeight="1">
      <c r="P1" s="21" t="s">
        <v>25</v>
      </c>
    </row>
    <row r="2" spans="1:81" s="22" customFormat="1" ht="20.25" customHeight="1"/>
    <row r="3" spans="1:81" s="22" customFormat="1" ht="20.25" customHeight="1">
      <c r="AG3" s="881" t="str">
        <f>IF(入力シート!I4="","令和　　年　　月　　日",入力シート!I4)</f>
        <v>令和　　年　　月　　日</v>
      </c>
      <c r="AH3" s="881"/>
      <c r="AI3" s="881"/>
      <c r="AJ3" s="881"/>
      <c r="AK3" s="881"/>
      <c r="AL3" s="881"/>
      <c r="AM3" s="881"/>
      <c r="AN3" s="881"/>
      <c r="AO3" s="881"/>
      <c r="AP3" s="881"/>
      <c r="AQ3" s="881"/>
      <c r="AR3" s="881"/>
      <c r="AS3" s="881"/>
      <c r="AT3" s="881"/>
      <c r="AU3" s="881"/>
    </row>
    <row r="4" spans="1:81" s="22" customFormat="1" ht="20.25" customHeight="1"/>
    <row r="5" spans="1:81" s="22" customFormat="1" ht="33.75" customHeight="1">
      <c r="D5" s="22" t="s">
        <v>314</v>
      </c>
    </row>
    <row r="6" spans="1:81" s="22" customFormat="1" ht="20.25" customHeight="1">
      <c r="V6" s="22" t="s">
        <v>79</v>
      </c>
    </row>
    <row r="7" spans="1:81" s="22" customFormat="1" ht="30" customHeight="1">
      <c r="W7" s="22" t="s">
        <v>23</v>
      </c>
      <c r="AF7" s="878" t="str">
        <f>IF(入力シート!N13="","",入力シート!N12&amp;入力シート!V12&amp;入力シート!N13)</f>
        <v/>
      </c>
      <c r="AG7" s="878"/>
      <c r="AH7" s="878"/>
      <c r="AI7" s="878"/>
      <c r="AJ7" s="878"/>
      <c r="AK7" s="878"/>
      <c r="AL7" s="878"/>
      <c r="AM7" s="878"/>
      <c r="AN7" s="878"/>
      <c r="AO7" s="878"/>
      <c r="AP7" s="878"/>
      <c r="AQ7" s="878"/>
      <c r="AR7" s="878"/>
      <c r="AS7" s="878"/>
      <c r="AT7" s="878"/>
      <c r="AU7" s="878"/>
      <c r="AV7" s="878"/>
    </row>
    <row r="8" spans="1:81" s="22" customFormat="1" ht="30" customHeight="1">
      <c r="W8" s="22" t="s">
        <v>0</v>
      </c>
      <c r="AF8" s="878" t="str">
        <f>IF(入力シート!I6="","",入力シート!I6)</f>
        <v/>
      </c>
      <c r="AG8" s="878"/>
      <c r="AH8" s="878"/>
      <c r="AI8" s="878"/>
      <c r="AJ8" s="878"/>
      <c r="AK8" s="878"/>
      <c r="AL8" s="878"/>
      <c r="AM8" s="878"/>
      <c r="AN8" s="878"/>
      <c r="AO8" s="878"/>
      <c r="AP8" s="878"/>
      <c r="AQ8" s="878"/>
      <c r="AR8" s="878"/>
      <c r="AS8" s="878"/>
      <c r="AT8" s="878"/>
      <c r="AU8" s="878"/>
      <c r="AV8" s="878"/>
    </row>
    <row r="9" spans="1:81" s="22" customFormat="1" ht="30" customHeight="1">
      <c r="W9" s="22" t="s">
        <v>1</v>
      </c>
      <c r="AF9" s="882" t="str">
        <f>IF(入力シート!I8="","",入力シート!I8)</f>
        <v/>
      </c>
      <c r="AG9" s="882"/>
      <c r="AH9" s="882"/>
      <c r="AI9" s="882"/>
      <c r="AJ9" s="882"/>
      <c r="AK9" s="882"/>
      <c r="AM9" s="878" t="str">
        <f>IF(入力シート!I9="","",入力シート!I9)</f>
        <v/>
      </c>
      <c r="AN9" s="878"/>
      <c r="AO9" s="878"/>
      <c r="AP9" s="878"/>
      <c r="AQ9" s="878"/>
      <c r="AR9" s="878"/>
      <c r="AS9" s="878"/>
      <c r="AT9" s="878"/>
      <c r="AU9" s="878"/>
      <c r="AV9" s="23"/>
      <c r="BF9" s="1"/>
    </row>
    <row r="10" spans="1:81" s="22" customFormat="1" ht="20.25" customHeight="1"/>
    <row r="11" spans="1:81" s="22" customFormat="1" ht="20.25" customHeight="1">
      <c r="B11" s="883" t="s">
        <v>324</v>
      </c>
      <c r="C11" s="883"/>
      <c r="D11" s="883"/>
      <c r="E11" s="883"/>
      <c r="F11" s="883"/>
      <c r="G11" s="883"/>
      <c r="H11" s="883"/>
      <c r="I11" s="883"/>
      <c r="J11" s="883"/>
      <c r="K11" s="883"/>
      <c r="L11" s="883"/>
      <c r="M11" s="883"/>
      <c r="N11" s="883"/>
      <c r="O11" s="883"/>
      <c r="P11" s="883"/>
      <c r="Q11" s="883"/>
      <c r="R11" s="883"/>
      <c r="S11" s="883"/>
      <c r="T11" s="883"/>
      <c r="U11" s="883"/>
      <c r="V11" s="883"/>
      <c r="W11" s="883"/>
      <c r="X11" s="883"/>
      <c r="Y11" s="883"/>
      <c r="Z11" s="883"/>
      <c r="AA11" s="883"/>
      <c r="AB11" s="883"/>
      <c r="AC11" s="883"/>
      <c r="AD11" s="883"/>
      <c r="AE11" s="883"/>
      <c r="AF11" s="883"/>
      <c r="AG11" s="883"/>
      <c r="AH11" s="883"/>
      <c r="AI11" s="883"/>
      <c r="AJ11" s="883"/>
      <c r="AK11" s="883"/>
      <c r="AL11" s="883"/>
      <c r="AM11" s="883"/>
      <c r="AN11" s="883"/>
      <c r="AO11" s="883"/>
      <c r="AP11" s="883"/>
      <c r="AQ11" s="883"/>
      <c r="AR11" s="883"/>
      <c r="AS11" s="883"/>
      <c r="AT11" s="883"/>
      <c r="AU11" s="883"/>
      <c r="AV11" s="883"/>
    </row>
    <row r="12" spans="1:81" s="22" customFormat="1" ht="20.25" customHeight="1">
      <c r="A12" s="22" t="s">
        <v>22</v>
      </c>
    </row>
    <row r="13" spans="1:81" s="22" customFormat="1" ht="29.25" customHeight="1" thickBot="1">
      <c r="B13" s="884" t="s">
        <v>21</v>
      </c>
      <c r="C13" s="885"/>
      <c r="D13" s="885"/>
      <c r="E13" s="885"/>
      <c r="F13" s="885"/>
      <c r="G13" s="885"/>
      <c r="H13" s="885"/>
      <c r="N13" s="24"/>
      <c r="O13" s="25"/>
      <c r="P13" s="25"/>
      <c r="Q13" s="25"/>
      <c r="R13" s="25"/>
      <c r="S13" s="25"/>
      <c r="T13" s="25"/>
      <c r="U13" s="25"/>
      <c r="V13" s="25"/>
      <c r="W13" s="25"/>
      <c r="X13" s="25"/>
      <c r="Y13" s="25"/>
      <c r="Z13" s="25"/>
      <c r="AA13" s="24"/>
      <c r="AB13" s="24"/>
      <c r="AC13" s="24"/>
      <c r="AD13" s="24"/>
      <c r="AE13" s="24"/>
      <c r="AF13" s="24"/>
      <c r="AG13" s="24"/>
      <c r="AH13" s="24"/>
      <c r="AI13" s="24"/>
      <c r="AJ13" s="24"/>
      <c r="AK13" s="24"/>
      <c r="AL13" s="24"/>
      <c r="AM13" s="24"/>
      <c r="AN13" s="24"/>
      <c r="AO13" s="24"/>
      <c r="AP13" s="24"/>
      <c r="AQ13" s="24"/>
      <c r="AR13" s="24"/>
      <c r="AS13" s="24"/>
      <c r="AT13" s="24"/>
    </row>
    <row r="14" spans="1:81" s="22" customFormat="1" ht="30" customHeight="1" thickBot="1">
      <c r="B14" s="879" t="s">
        <v>20</v>
      </c>
      <c r="C14" s="880"/>
      <c r="D14" s="880"/>
      <c r="E14" s="880"/>
      <c r="F14" s="880"/>
      <c r="G14" s="880"/>
      <c r="H14" s="880"/>
      <c r="I14" s="880"/>
      <c r="J14" s="880"/>
      <c r="K14" s="876" t="str">
        <f>IF(入力シート!$I$18="","",IF(入力シート!$I$18=入力シート!$CV$5,MID(入力シート!$R$23,1,1),""))</f>
        <v/>
      </c>
      <c r="L14" s="877"/>
      <c r="M14" s="876" t="str">
        <f>IF(入力シート!$I$18="","",IF(入力シート!$I$18=入力シート!$CV$5,MID(入力シート!$R$23,2,1),""))</f>
        <v/>
      </c>
      <c r="N14" s="877"/>
      <c r="O14" s="846" t="str">
        <f>IF(入力シート!$I$18="","",IF(入力シート!$I$18=入力シート!$CV$5,MID(入力シート!$R$23,3,1),""))</f>
        <v/>
      </c>
      <c r="P14" s="847"/>
      <c r="Q14" s="846" t="s">
        <v>19</v>
      </c>
      <c r="R14" s="847"/>
      <c r="S14" s="846" t="str">
        <f>IF(入力シート!$I$18="","",IF(入力シート!$I$18=入力シート!$CV$5,MID(入力シート!$U$23,1,1),""))</f>
        <v/>
      </c>
      <c r="T14" s="847"/>
      <c r="U14" s="846" t="str">
        <f>IF(入力シート!$I$18="","",IF(入力シート!$I$18=入力シート!$CV$5,MID(入力シート!$U$23,2,1),""))</f>
        <v/>
      </c>
      <c r="V14" s="847"/>
      <c r="W14" s="846" t="str">
        <f>IF(入力シート!$I$18="","",IF(入力シート!$I$18=入力シート!$CV$5,MID(入力シート!$U$23,3,1),""))</f>
        <v/>
      </c>
      <c r="X14" s="847"/>
      <c r="Y14" s="846" t="str">
        <f>IF(入力シート!$I$18="","",IF(入力シート!$I$18=入力シート!$CV$5,MID(入力シート!$U$23,4,1),""))</f>
        <v/>
      </c>
      <c r="Z14" s="875"/>
      <c r="AA14" s="24"/>
      <c r="AB14" s="24"/>
      <c r="AC14" s="24"/>
      <c r="AD14" s="24"/>
      <c r="AE14" s="24"/>
      <c r="AF14" s="24"/>
      <c r="AG14" s="24"/>
      <c r="AH14" s="24"/>
      <c r="AI14" s="24"/>
      <c r="AJ14" s="24"/>
      <c r="AK14" s="24"/>
      <c r="AL14" s="24"/>
      <c r="AM14" s="24"/>
      <c r="AN14" s="24"/>
      <c r="AO14" s="24"/>
      <c r="AP14" s="24"/>
      <c r="AQ14" s="24"/>
      <c r="AR14" s="24"/>
      <c r="AS14" s="24"/>
      <c r="AT14" s="25"/>
      <c r="BB14" s="825" t="str">
        <f>IF(入力シート!$I$18="","",IF(入力シート!$I$18=入力シート!$CV$5,"この書類を提出してください","この書類は提出する必要がありません"))</f>
        <v/>
      </c>
      <c r="BC14" s="826"/>
      <c r="BD14" s="826"/>
      <c r="BE14" s="826"/>
      <c r="BF14" s="826"/>
      <c r="BG14" s="826"/>
      <c r="BH14" s="826"/>
      <c r="BI14" s="826"/>
      <c r="BJ14" s="826"/>
      <c r="BK14" s="826"/>
      <c r="BL14" s="826"/>
      <c r="BM14" s="826"/>
      <c r="BN14" s="826"/>
      <c r="BO14" s="826"/>
      <c r="BP14" s="826"/>
      <c r="BQ14" s="826"/>
      <c r="BR14" s="826"/>
      <c r="BS14" s="826"/>
      <c r="BT14" s="826"/>
      <c r="BU14" s="826"/>
      <c r="BV14" s="826"/>
      <c r="BW14" s="826"/>
      <c r="BX14" s="826"/>
      <c r="BY14" s="826"/>
      <c r="BZ14" s="826"/>
      <c r="CA14" s="826"/>
      <c r="CB14" s="826"/>
      <c r="CC14" s="827"/>
    </row>
    <row r="15" spans="1:81" s="22" customFormat="1" ht="30" customHeight="1">
      <c r="B15" s="854" t="s">
        <v>14</v>
      </c>
      <c r="C15" s="855"/>
      <c r="D15" s="855"/>
      <c r="E15" s="855"/>
      <c r="F15" s="855"/>
      <c r="G15" s="855"/>
      <c r="H15" s="855"/>
      <c r="I15" s="855"/>
      <c r="J15" s="856"/>
      <c r="K15" s="834" t="str">
        <f>IF(入力シート!$I$18="","",IF(入力シート!$I$18=入力シート!$CV$5,PHONETIC(入力シート!$R$25),""))</f>
        <v/>
      </c>
      <c r="L15" s="835"/>
      <c r="M15" s="835"/>
      <c r="N15" s="835"/>
      <c r="O15" s="835"/>
      <c r="P15" s="835"/>
      <c r="Q15" s="835"/>
      <c r="R15" s="835"/>
      <c r="S15" s="835"/>
      <c r="T15" s="835"/>
      <c r="U15" s="835"/>
      <c r="V15" s="835"/>
      <c r="W15" s="835"/>
      <c r="X15" s="835"/>
      <c r="Y15" s="835"/>
      <c r="Z15" s="835"/>
      <c r="AA15" s="835"/>
      <c r="AB15" s="835"/>
      <c r="AC15" s="835"/>
      <c r="AD15" s="835"/>
      <c r="AE15" s="835"/>
      <c r="AF15" s="835"/>
      <c r="AG15" s="835"/>
      <c r="AH15" s="835"/>
      <c r="AI15" s="835"/>
      <c r="AJ15" s="835"/>
      <c r="AK15" s="835"/>
      <c r="AL15" s="835"/>
      <c r="AM15" s="835"/>
      <c r="AN15" s="835"/>
      <c r="AO15" s="835"/>
      <c r="AP15" s="835"/>
      <c r="AQ15" s="835"/>
      <c r="AR15" s="835"/>
      <c r="AS15" s="835"/>
      <c r="AT15" s="836"/>
      <c r="BB15" s="828"/>
      <c r="BC15" s="829"/>
      <c r="BD15" s="829"/>
      <c r="BE15" s="829"/>
      <c r="BF15" s="829"/>
      <c r="BG15" s="829"/>
      <c r="BH15" s="829"/>
      <c r="BI15" s="829"/>
      <c r="BJ15" s="829"/>
      <c r="BK15" s="829"/>
      <c r="BL15" s="829"/>
      <c r="BM15" s="829"/>
      <c r="BN15" s="829"/>
      <c r="BO15" s="829"/>
      <c r="BP15" s="829"/>
      <c r="BQ15" s="829"/>
      <c r="BR15" s="829"/>
      <c r="BS15" s="829"/>
      <c r="BT15" s="829"/>
      <c r="BU15" s="829"/>
      <c r="BV15" s="829"/>
      <c r="BW15" s="829"/>
      <c r="BX15" s="829"/>
      <c r="BY15" s="829"/>
      <c r="BZ15" s="829"/>
      <c r="CA15" s="829"/>
      <c r="CB15" s="829"/>
      <c r="CC15" s="830"/>
    </row>
    <row r="16" spans="1:81" s="22" customFormat="1" ht="30" customHeight="1" thickBot="1">
      <c r="B16" s="848" t="s">
        <v>18</v>
      </c>
      <c r="C16" s="849"/>
      <c r="D16" s="849"/>
      <c r="E16" s="849"/>
      <c r="F16" s="849"/>
      <c r="G16" s="849"/>
      <c r="H16" s="849"/>
      <c r="I16" s="849"/>
      <c r="J16" s="850"/>
      <c r="K16" s="837" t="str">
        <f>IF(入力シート!$I$18="","",IF(入力シート!$I$18=入力シート!$CV$5,入力シート!$R$24,""))</f>
        <v/>
      </c>
      <c r="L16" s="838"/>
      <c r="M16" s="838"/>
      <c r="N16" s="838"/>
      <c r="O16" s="838"/>
      <c r="P16" s="838"/>
      <c r="Q16" s="838"/>
      <c r="R16" s="838"/>
      <c r="S16" s="838"/>
      <c r="T16" s="838"/>
      <c r="U16" s="838"/>
      <c r="V16" s="838"/>
      <c r="W16" s="838"/>
      <c r="X16" s="838"/>
      <c r="Y16" s="838"/>
      <c r="Z16" s="838"/>
      <c r="AA16" s="838"/>
      <c r="AB16" s="838"/>
      <c r="AC16" s="838"/>
      <c r="AD16" s="838"/>
      <c r="AE16" s="838"/>
      <c r="AF16" s="838"/>
      <c r="AG16" s="838"/>
      <c r="AH16" s="838"/>
      <c r="AI16" s="838"/>
      <c r="AJ16" s="838"/>
      <c r="AK16" s="838"/>
      <c r="AL16" s="838"/>
      <c r="AM16" s="838"/>
      <c r="AN16" s="838"/>
      <c r="AO16" s="838"/>
      <c r="AP16" s="838"/>
      <c r="AQ16" s="838"/>
      <c r="AR16" s="838"/>
      <c r="AS16" s="838"/>
      <c r="AT16" s="839"/>
      <c r="BB16" s="831"/>
      <c r="BC16" s="832"/>
      <c r="BD16" s="832"/>
      <c r="BE16" s="832"/>
      <c r="BF16" s="832"/>
      <c r="BG16" s="832"/>
      <c r="BH16" s="832"/>
      <c r="BI16" s="832"/>
      <c r="BJ16" s="832"/>
      <c r="BK16" s="832"/>
      <c r="BL16" s="832"/>
      <c r="BM16" s="832"/>
      <c r="BN16" s="832"/>
      <c r="BO16" s="832"/>
      <c r="BP16" s="832"/>
      <c r="BQ16" s="832"/>
      <c r="BR16" s="832"/>
      <c r="BS16" s="832"/>
      <c r="BT16" s="832"/>
      <c r="BU16" s="832"/>
      <c r="BV16" s="832"/>
      <c r="BW16" s="832"/>
      <c r="BX16" s="832"/>
      <c r="BY16" s="832"/>
      <c r="BZ16" s="832"/>
      <c r="CA16" s="832"/>
      <c r="CB16" s="832"/>
      <c r="CC16" s="833"/>
    </row>
    <row r="17" spans="2:91" s="22" customFormat="1" ht="30" customHeight="1" thickBot="1">
      <c r="B17" s="857" t="s">
        <v>17</v>
      </c>
      <c r="C17" s="858"/>
      <c r="D17" s="858"/>
      <c r="E17" s="858"/>
      <c r="F17" s="858"/>
      <c r="G17" s="858"/>
      <c r="H17" s="858"/>
      <c r="I17" s="858"/>
      <c r="J17" s="858"/>
      <c r="K17" s="840"/>
      <c r="L17" s="841"/>
      <c r="M17" s="841"/>
      <c r="N17" s="841"/>
      <c r="O17" s="841"/>
      <c r="P17" s="841"/>
      <c r="Q17" s="841"/>
      <c r="R17" s="841"/>
      <c r="S17" s="841"/>
      <c r="T17" s="841"/>
      <c r="U17" s="841"/>
      <c r="V17" s="841"/>
      <c r="W17" s="841"/>
      <c r="X17" s="841"/>
      <c r="Y17" s="841"/>
      <c r="Z17" s="841"/>
      <c r="AA17" s="841"/>
      <c r="AB17" s="841"/>
      <c r="AC17" s="841"/>
      <c r="AD17" s="841"/>
      <c r="AE17" s="841"/>
      <c r="AF17" s="841"/>
      <c r="AG17" s="841"/>
      <c r="AH17" s="841"/>
      <c r="AI17" s="841"/>
      <c r="AJ17" s="841"/>
      <c r="AK17" s="841"/>
      <c r="AL17" s="841"/>
      <c r="AM17" s="841"/>
      <c r="AN17" s="841"/>
      <c r="AO17" s="841"/>
      <c r="AP17" s="841"/>
      <c r="AQ17" s="841"/>
      <c r="AR17" s="841"/>
      <c r="AS17" s="841"/>
      <c r="AT17" s="842"/>
    </row>
    <row r="18" spans="2:91" s="22" customFormat="1" ht="30" customHeight="1">
      <c r="B18" s="854" t="s">
        <v>14</v>
      </c>
      <c r="C18" s="855"/>
      <c r="D18" s="855"/>
      <c r="E18" s="855"/>
      <c r="F18" s="855"/>
      <c r="G18" s="855"/>
      <c r="H18" s="855"/>
      <c r="I18" s="855"/>
      <c r="J18" s="856"/>
      <c r="K18" s="834" t="str">
        <f>IF(入力シート!$I$18="","",IF(入力シート!$I$18=入力シート!$CV$5,PHONETIC(入力シート!$R$19),""))</f>
        <v/>
      </c>
      <c r="L18" s="835"/>
      <c r="M18" s="835"/>
      <c r="N18" s="835"/>
      <c r="O18" s="835"/>
      <c r="P18" s="835"/>
      <c r="Q18" s="835"/>
      <c r="R18" s="835"/>
      <c r="S18" s="835"/>
      <c r="T18" s="835"/>
      <c r="U18" s="835"/>
      <c r="V18" s="835"/>
      <c r="W18" s="835"/>
      <c r="X18" s="835"/>
      <c r="Y18" s="835"/>
      <c r="Z18" s="835"/>
      <c r="AA18" s="835"/>
      <c r="AB18" s="835"/>
      <c r="AC18" s="835"/>
      <c r="AD18" s="835"/>
      <c r="AE18" s="835"/>
      <c r="AF18" s="835"/>
      <c r="AG18" s="835"/>
      <c r="AH18" s="835"/>
      <c r="AI18" s="835"/>
      <c r="AJ18" s="835"/>
      <c r="AK18" s="835"/>
      <c r="AL18" s="835"/>
      <c r="AM18" s="835"/>
      <c r="AN18" s="835"/>
      <c r="AO18" s="835"/>
      <c r="AP18" s="835"/>
      <c r="AQ18" s="835"/>
      <c r="AR18" s="835"/>
      <c r="AS18" s="835"/>
      <c r="AT18" s="836"/>
    </row>
    <row r="19" spans="2:91" s="22" customFormat="1" ht="30" customHeight="1">
      <c r="B19" s="848" t="s">
        <v>16</v>
      </c>
      <c r="C19" s="849"/>
      <c r="D19" s="849"/>
      <c r="E19" s="849"/>
      <c r="F19" s="849"/>
      <c r="G19" s="849"/>
      <c r="H19" s="849"/>
      <c r="I19" s="849"/>
      <c r="J19" s="850"/>
      <c r="K19" s="871" t="str">
        <f>IF(入力シート!$I$18="","",IF(入力シート!$I$18=入力シート!$CV$5,入力シート!$R$18,""))</f>
        <v/>
      </c>
      <c r="L19" s="872"/>
      <c r="M19" s="872"/>
      <c r="N19" s="872"/>
      <c r="O19" s="872"/>
      <c r="P19" s="872"/>
      <c r="Q19" s="872"/>
      <c r="R19" s="872"/>
      <c r="S19" s="872"/>
      <c r="T19" s="872"/>
      <c r="U19" s="872"/>
      <c r="V19" s="872"/>
      <c r="W19" s="872"/>
      <c r="X19" s="872"/>
      <c r="Y19" s="872"/>
      <c r="Z19" s="872"/>
      <c r="AA19" s="872"/>
      <c r="AB19" s="872"/>
      <c r="AC19" s="872"/>
      <c r="AD19" s="872"/>
      <c r="AE19" s="872"/>
      <c r="AF19" s="872"/>
      <c r="AG19" s="872"/>
      <c r="AH19" s="872"/>
      <c r="AI19" s="872"/>
      <c r="AJ19" s="872"/>
      <c r="AK19" s="872"/>
      <c r="AL19" s="872"/>
      <c r="AM19" s="872"/>
      <c r="AN19" s="872"/>
      <c r="AO19" s="872"/>
      <c r="AP19" s="872"/>
      <c r="AQ19" s="872"/>
      <c r="AR19" s="872"/>
      <c r="AS19" s="872"/>
      <c r="AT19" s="873"/>
    </row>
    <row r="20" spans="2:91" s="22" customFormat="1" ht="30" customHeight="1" thickBot="1">
      <c r="B20" s="857" t="s">
        <v>15</v>
      </c>
      <c r="C20" s="858"/>
      <c r="D20" s="858"/>
      <c r="E20" s="858"/>
      <c r="F20" s="858"/>
      <c r="G20" s="858"/>
      <c r="H20" s="858"/>
      <c r="I20" s="858"/>
      <c r="J20" s="858"/>
      <c r="K20" s="840"/>
      <c r="L20" s="841"/>
      <c r="M20" s="841"/>
      <c r="N20" s="841"/>
      <c r="O20" s="841"/>
      <c r="P20" s="841"/>
      <c r="Q20" s="841"/>
      <c r="R20" s="841"/>
      <c r="S20" s="841"/>
      <c r="T20" s="841"/>
      <c r="U20" s="841"/>
      <c r="V20" s="841"/>
      <c r="W20" s="841"/>
      <c r="X20" s="841"/>
      <c r="Y20" s="841"/>
      <c r="Z20" s="841"/>
      <c r="AA20" s="841"/>
      <c r="AB20" s="841"/>
      <c r="AC20" s="841"/>
      <c r="AD20" s="841"/>
      <c r="AE20" s="841"/>
      <c r="AF20" s="841"/>
      <c r="AG20" s="841"/>
      <c r="AH20" s="841"/>
      <c r="AI20" s="841"/>
      <c r="AJ20" s="841"/>
      <c r="AK20" s="841"/>
      <c r="AL20" s="841"/>
      <c r="AM20" s="841"/>
      <c r="AN20" s="841"/>
      <c r="AO20" s="841"/>
      <c r="AP20" s="841"/>
      <c r="AQ20" s="841"/>
      <c r="AR20" s="841"/>
      <c r="AS20" s="841"/>
      <c r="AT20" s="842"/>
      <c r="BS20" s="26"/>
      <c r="BT20" s="26"/>
      <c r="BU20" s="26"/>
      <c r="BV20" s="26"/>
      <c r="BW20" s="26"/>
      <c r="BX20" s="26"/>
      <c r="BY20" s="26"/>
      <c r="BZ20" s="26"/>
      <c r="CA20" s="26"/>
      <c r="CB20" s="26"/>
      <c r="CC20" s="26"/>
      <c r="CD20" s="26"/>
      <c r="CE20" s="26"/>
      <c r="CF20" s="26"/>
      <c r="CG20" s="26"/>
      <c r="CH20" s="26"/>
      <c r="CI20" s="26"/>
      <c r="CJ20" s="26"/>
      <c r="CK20" s="26"/>
      <c r="CL20" s="26"/>
      <c r="CM20" s="26"/>
    </row>
    <row r="21" spans="2:91" s="22" customFormat="1" ht="30" customHeight="1" thickBot="1">
      <c r="B21" s="874" t="s">
        <v>77</v>
      </c>
      <c r="C21" s="868"/>
      <c r="D21" s="868"/>
      <c r="E21" s="868"/>
      <c r="F21" s="868"/>
      <c r="G21" s="868"/>
      <c r="H21" s="868"/>
      <c r="I21" s="868"/>
      <c r="J21" s="869"/>
      <c r="K21" s="851" t="str">
        <f>IF(入力シート!I18="","",IF(入力シート!$I$18=入力シート!$CV$5,入力シート!$R$26,""))</f>
        <v/>
      </c>
      <c r="L21" s="852"/>
      <c r="M21" s="852"/>
      <c r="N21" s="852"/>
      <c r="O21" s="852"/>
      <c r="P21" s="852"/>
      <c r="Q21" s="852"/>
      <c r="R21" s="852"/>
      <c r="S21" s="852"/>
      <c r="T21" s="852"/>
      <c r="U21" s="852"/>
      <c r="V21" s="852"/>
      <c r="W21" s="852"/>
      <c r="X21" s="870"/>
      <c r="Y21" s="867" t="s">
        <v>78</v>
      </c>
      <c r="Z21" s="868"/>
      <c r="AA21" s="868"/>
      <c r="AB21" s="868"/>
      <c r="AC21" s="868"/>
      <c r="AD21" s="868"/>
      <c r="AE21" s="868"/>
      <c r="AF21" s="868"/>
      <c r="AG21" s="869"/>
      <c r="AH21" s="851" t="str">
        <f>IF(入力シート!I18="","",IF(入力シート!$I$18=入力シート!$CV$5,入力シート!$R$27,""))</f>
        <v/>
      </c>
      <c r="AI21" s="852"/>
      <c r="AJ21" s="852"/>
      <c r="AK21" s="852"/>
      <c r="AL21" s="852"/>
      <c r="AM21" s="852"/>
      <c r="AN21" s="852"/>
      <c r="AO21" s="852"/>
      <c r="AP21" s="852"/>
      <c r="AQ21" s="852"/>
      <c r="AR21" s="852"/>
      <c r="AS21" s="852"/>
      <c r="AT21" s="853"/>
      <c r="BS21" s="26"/>
      <c r="BT21" s="26"/>
      <c r="BU21" s="26"/>
      <c r="BV21" s="26"/>
      <c r="BW21" s="26"/>
      <c r="BX21" s="26"/>
      <c r="BY21" s="26"/>
      <c r="BZ21" s="26"/>
      <c r="CA21" s="26"/>
      <c r="CB21" s="26"/>
      <c r="CC21" s="26"/>
      <c r="CD21" s="26"/>
      <c r="CE21" s="26"/>
      <c r="CF21" s="26"/>
      <c r="CG21" s="26"/>
      <c r="CH21" s="26"/>
      <c r="CI21" s="26"/>
      <c r="CJ21" s="26"/>
      <c r="CK21" s="26"/>
      <c r="CL21" s="26"/>
      <c r="CM21" s="26"/>
    </row>
    <row r="22" spans="2:91" s="22" customFormat="1" ht="30" customHeight="1">
      <c r="B22" s="854" t="s">
        <v>14</v>
      </c>
      <c r="C22" s="855"/>
      <c r="D22" s="855"/>
      <c r="E22" s="855"/>
      <c r="F22" s="855"/>
      <c r="G22" s="855"/>
      <c r="H22" s="855"/>
      <c r="I22" s="855"/>
      <c r="J22" s="856"/>
      <c r="K22" s="834" t="str">
        <f>IF(入力シート!$I$18="","",IF(入力シート!$I$18=入力シート!$CV$5,PHONETIC(入力シート!$R$22),""))</f>
        <v/>
      </c>
      <c r="L22" s="835"/>
      <c r="M22" s="835"/>
      <c r="N22" s="835"/>
      <c r="O22" s="835"/>
      <c r="P22" s="835"/>
      <c r="Q22" s="835"/>
      <c r="R22" s="835"/>
      <c r="S22" s="835"/>
      <c r="T22" s="835"/>
      <c r="U22" s="835"/>
      <c r="V22" s="835"/>
      <c r="W22" s="835"/>
      <c r="X22" s="835"/>
      <c r="Y22" s="835"/>
      <c r="Z22" s="835"/>
      <c r="AA22" s="835"/>
      <c r="AB22" s="835"/>
      <c r="AC22" s="835"/>
      <c r="AD22" s="835"/>
      <c r="AE22" s="835"/>
      <c r="AF22" s="835"/>
      <c r="AG22" s="835"/>
      <c r="AH22" s="835"/>
      <c r="AI22" s="835"/>
      <c r="AJ22" s="835"/>
      <c r="AK22" s="836"/>
      <c r="AL22" s="843" t="s">
        <v>13</v>
      </c>
      <c r="AM22" s="844"/>
      <c r="AN22" s="844"/>
      <c r="AO22" s="844"/>
      <c r="AP22" s="844"/>
      <c r="AQ22" s="844"/>
      <c r="AR22" s="844"/>
      <c r="AS22" s="844"/>
      <c r="AT22" s="845"/>
      <c r="BS22" s="26"/>
      <c r="BT22" s="26"/>
      <c r="BU22" s="26"/>
      <c r="BV22" s="26"/>
      <c r="BW22" s="26"/>
      <c r="BX22" s="26"/>
      <c r="BY22" s="26"/>
      <c r="BZ22" s="26"/>
      <c r="CA22" s="26"/>
      <c r="CB22" s="26"/>
      <c r="CC22" s="26"/>
      <c r="CD22" s="26"/>
      <c r="CE22" s="26"/>
      <c r="CF22" s="26"/>
      <c r="CG22" s="26"/>
      <c r="CH22" s="26"/>
      <c r="CI22" s="26"/>
      <c r="CJ22" s="26"/>
      <c r="CK22" s="26"/>
      <c r="CL22" s="26"/>
      <c r="CM22" s="26"/>
    </row>
    <row r="23" spans="2:91" s="22" customFormat="1" ht="33.75" customHeight="1">
      <c r="B23" s="848" t="s">
        <v>12</v>
      </c>
      <c r="C23" s="849"/>
      <c r="D23" s="849"/>
      <c r="E23" s="849"/>
      <c r="F23" s="849"/>
      <c r="G23" s="849"/>
      <c r="H23" s="849"/>
      <c r="I23" s="849"/>
      <c r="J23" s="850"/>
      <c r="K23" s="837" t="str">
        <f>IF(入力シート!$I$18="","",IF(入力シート!$I$18=入力シート!$CV$5,入力シート!$R$20&amp;"　"&amp;入力シート!R21,""))</f>
        <v/>
      </c>
      <c r="L23" s="838"/>
      <c r="M23" s="838"/>
      <c r="N23" s="838"/>
      <c r="O23" s="838"/>
      <c r="P23" s="838"/>
      <c r="Q23" s="838"/>
      <c r="R23" s="838"/>
      <c r="S23" s="838"/>
      <c r="T23" s="838"/>
      <c r="U23" s="838"/>
      <c r="V23" s="838"/>
      <c r="W23" s="838"/>
      <c r="X23" s="838"/>
      <c r="Y23" s="838"/>
      <c r="Z23" s="838"/>
      <c r="AA23" s="838"/>
      <c r="AB23" s="838"/>
      <c r="AC23" s="838"/>
      <c r="AD23" s="838"/>
      <c r="AE23" s="838"/>
      <c r="AF23" s="838"/>
      <c r="AG23" s="838"/>
      <c r="AH23" s="838"/>
      <c r="AI23" s="838"/>
      <c r="AJ23" s="838"/>
      <c r="AK23" s="839"/>
      <c r="AL23" s="861"/>
      <c r="AM23" s="862"/>
      <c r="AN23" s="862"/>
      <c r="AO23" s="862"/>
      <c r="AP23" s="862"/>
      <c r="AQ23" s="862"/>
      <c r="AR23" s="862"/>
      <c r="AS23" s="862"/>
      <c r="AT23" s="863"/>
      <c r="BS23" s="26"/>
      <c r="BT23" s="26"/>
      <c r="BU23" s="26"/>
      <c r="BV23" s="26"/>
      <c r="BW23" s="26"/>
      <c r="BX23" s="26"/>
      <c r="BY23" s="26"/>
      <c r="BZ23" s="26"/>
      <c r="CA23" s="26"/>
      <c r="CB23" s="26"/>
      <c r="CC23" s="26"/>
      <c r="CD23" s="26"/>
      <c r="CE23" s="26"/>
      <c r="CF23" s="26"/>
      <c r="CG23" s="26"/>
      <c r="CH23" s="26"/>
      <c r="CI23" s="26"/>
      <c r="CJ23" s="26"/>
      <c r="CK23" s="26"/>
      <c r="CL23" s="26"/>
      <c r="CM23" s="26"/>
    </row>
    <row r="24" spans="2:91" s="22" customFormat="1" ht="33.75" customHeight="1" thickBot="1">
      <c r="B24" s="859" t="s">
        <v>11</v>
      </c>
      <c r="C24" s="860"/>
      <c r="D24" s="860"/>
      <c r="E24" s="860"/>
      <c r="F24" s="860"/>
      <c r="G24" s="860"/>
      <c r="H24" s="860"/>
      <c r="I24" s="860"/>
      <c r="J24" s="860"/>
      <c r="K24" s="840"/>
      <c r="L24" s="841"/>
      <c r="M24" s="841"/>
      <c r="N24" s="841"/>
      <c r="O24" s="841"/>
      <c r="P24" s="841"/>
      <c r="Q24" s="841"/>
      <c r="R24" s="841"/>
      <c r="S24" s="841"/>
      <c r="T24" s="841"/>
      <c r="U24" s="841"/>
      <c r="V24" s="841"/>
      <c r="W24" s="841"/>
      <c r="X24" s="841"/>
      <c r="Y24" s="841"/>
      <c r="Z24" s="841"/>
      <c r="AA24" s="841"/>
      <c r="AB24" s="841"/>
      <c r="AC24" s="841"/>
      <c r="AD24" s="841"/>
      <c r="AE24" s="841"/>
      <c r="AF24" s="841"/>
      <c r="AG24" s="841"/>
      <c r="AH24" s="841"/>
      <c r="AI24" s="841"/>
      <c r="AJ24" s="841"/>
      <c r="AK24" s="842"/>
      <c r="AL24" s="864"/>
      <c r="AM24" s="865"/>
      <c r="AN24" s="865"/>
      <c r="AO24" s="865"/>
      <c r="AP24" s="865"/>
      <c r="AQ24" s="865"/>
      <c r="AR24" s="865"/>
      <c r="AS24" s="865"/>
      <c r="AT24" s="866"/>
    </row>
    <row r="25" spans="2:91" s="22" customFormat="1" ht="15" customHeight="1"/>
    <row r="26" spans="2:91" s="22" customFormat="1" ht="20.25" customHeight="1">
      <c r="E26" s="22" t="s">
        <v>10</v>
      </c>
    </row>
    <row r="27" spans="2:91" s="22" customFormat="1" ht="22.5" customHeight="1">
      <c r="H27" s="22" t="s">
        <v>9</v>
      </c>
    </row>
    <row r="28" spans="2:91" s="22" customFormat="1" ht="22.5" customHeight="1">
      <c r="H28" s="22" t="s">
        <v>8</v>
      </c>
    </row>
    <row r="29" spans="2:91" s="22" customFormat="1" ht="22.5" customHeight="1">
      <c r="H29" s="22" t="s">
        <v>7</v>
      </c>
    </row>
    <row r="30" spans="2:91" s="22" customFormat="1" ht="22.5" customHeight="1">
      <c r="H30" s="22" t="s">
        <v>6</v>
      </c>
    </row>
    <row r="31" spans="2:91" s="22" customFormat="1" ht="22.5" customHeight="1">
      <c r="H31" s="22" t="s">
        <v>76</v>
      </c>
    </row>
    <row r="32" spans="2:91" s="22" customFormat="1" ht="20.25" customHeight="1"/>
    <row r="33" s="22" customFormat="1" ht="20.25" customHeight="1"/>
    <row r="34" s="22" customFormat="1" ht="20.25" customHeight="1"/>
    <row r="35" s="22" customFormat="1" ht="20.25" customHeight="1"/>
    <row r="36" s="22" customFormat="1" ht="20.25" customHeight="1"/>
    <row r="37" s="22" customFormat="1" ht="20.25" customHeight="1"/>
    <row r="38" s="22" customFormat="1" ht="20.25" customHeight="1"/>
    <row r="39" s="22" customFormat="1" ht="20.25" customHeight="1"/>
    <row r="40" s="22" customFormat="1" ht="20.25" customHeight="1"/>
  </sheetData>
  <sheetProtection sheet="1" objects="1" scenarios="1" selectLockedCells="1"/>
  <mergeCells count="38">
    <mergeCell ref="AF7:AV7"/>
    <mergeCell ref="B14:J14"/>
    <mergeCell ref="AM9:AU9"/>
    <mergeCell ref="AG3:AU3"/>
    <mergeCell ref="AF8:AV8"/>
    <mergeCell ref="AF9:AK9"/>
    <mergeCell ref="U14:V14"/>
    <mergeCell ref="B11:AV11"/>
    <mergeCell ref="B13:H13"/>
    <mergeCell ref="B15:J15"/>
    <mergeCell ref="K16:AT17"/>
    <mergeCell ref="W14:X14"/>
    <mergeCell ref="Y14:Z14"/>
    <mergeCell ref="M14:N14"/>
    <mergeCell ref="Q14:R14"/>
    <mergeCell ref="K14:L14"/>
    <mergeCell ref="K15:AT15"/>
    <mergeCell ref="S14:T14"/>
    <mergeCell ref="B18:J18"/>
    <mergeCell ref="B17:J17"/>
    <mergeCell ref="B16:J16"/>
    <mergeCell ref="B21:J21"/>
    <mergeCell ref="B19:J19"/>
    <mergeCell ref="B23:J23"/>
    <mergeCell ref="AH21:AT21"/>
    <mergeCell ref="B22:J22"/>
    <mergeCell ref="B20:J20"/>
    <mergeCell ref="B24:J24"/>
    <mergeCell ref="AL23:AT24"/>
    <mergeCell ref="Y21:AG21"/>
    <mergeCell ref="K21:X21"/>
    <mergeCell ref="K19:AT20"/>
    <mergeCell ref="BB14:CC16"/>
    <mergeCell ref="K22:AK22"/>
    <mergeCell ref="K23:AK24"/>
    <mergeCell ref="AL22:AT22"/>
    <mergeCell ref="O14:P14"/>
    <mergeCell ref="K18:AT18"/>
  </mergeCells>
  <phoneticPr fontId="3"/>
  <pageMargins left="0.98425196850393704" right="0.78740157480314965" top="0.94488188976377963" bottom="0.78740157480314965"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AV39"/>
  <sheetViews>
    <sheetView zoomScaleNormal="100" zoomScaleSheetLayoutView="100" workbookViewId="0"/>
  </sheetViews>
  <sheetFormatPr defaultColWidth="1.77734375" defaultRowHeight="20.25" customHeight="1"/>
  <cols>
    <col min="1" max="16384" width="1.77734375" style="1"/>
  </cols>
  <sheetData>
    <row r="1" spans="2:48" ht="22.5" customHeight="1">
      <c r="P1" s="21" t="s">
        <v>26</v>
      </c>
    </row>
    <row r="2" spans="2:48" s="22" customFormat="1" ht="22.5" customHeight="1"/>
    <row r="3" spans="2:48" s="22" customFormat="1" ht="20.25" customHeight="1">
      <c r="AF3" s="881" t="str">
        <f>IF(入力シート!I4="","令和　　年　　月　　日",入力シート!I4)</f>
        <v>令和　　年　　月　　日</v>
      </c>
      <c r="AG3" s="881"/>
      <c r="AH3" s="881"/>
      <c r="AI3" s="881"/>
      <c r="AJ3" s="881"/>
      <c r="AK3" s="881"/>
      <c r="AL3" s="881"/>
      <c r="AM3" s="881"/>
      <c r="AN3" s="881"/>
      <c r="AO3" s="881"/>
      <c r="AP3" s="881"/>
      <c r="AQ3" s="881"/>
      <c r="AR3" s="881"/>
      <c r="AS3" s="881"/>
      <c r="AT3" s="881"/>
      <c r="AU3" s="881"/>
    </row>
    <row r="4" spans="2:48" s="22" customFormat="1" ht="20.25" customHeight="1"/>
    <row r="5" spans="2:48" s="22" customFormat="1" ht="33.75" customHeight="1">
      <c r="D5" s="22" t="s">
        <v>314</v>
      </c>
    </row>
    <row r="6" spans="2:48" s="22" customFormat="1" ht="22.5" customHeight="1">
      <c r="V6" s="22" t="s">
        <v>79</v>
      </c>
    </row>
    <row r="7" spans="2:48" s="22" customFormat="1" ht="30" customHeight="1">
      <c r="W7" s="22" t="s">
        <v>23</v>
      </c>
      <c r="AF7" s="878" t="str">
        <f>IF(入力シート!N13="","",入力シート!N12&amp;入力シート!V12&amp;入力シート!N13)</f>
        <v/>
      </c>
      <c r="AG7" s="878"/>
      <c r="AH7" s="878"/>
      <c r="AI7" s="878"/>
      <c r="AJ7" s="878"/>
      <c r="AK7" s="878"/>
      <c r="AL7" s="878"/>
      <c r="AM7" s="878"/>
      <c r="AN7" s="878"/>
      <c r="AO7" s="878"/>
      <c r="AP7" s="878"/>
      <c r="AQ7" s="878"/>
      <c r="AR7" s="878"/>
      <c r="AS7" s="878"/>
      <c r="AT7" s="878"/>
      <c r="AU7" s="878"/>
      <c r="AV7" s="878"/>
    </row>
    <row r="8" spans="2:48" s="22" customFormat="1" ht="30" customHeight="1">
      <c r="W8" s="22" t="s">
        <v>0</v>
      </c>
      <c r="AF8" s="878" t="str">
        <f>IF(入力シート!I6="","",入力シート!I6)</f>
        <v/>
      </c>
      <c r="AG8" s="878"/>
      <c r="AH8" s="878"/>
      <c r="AI8" s="878"/>
      <c r="AJ8" s="878"/>
      <c r="AK8" s="878"/>
      <c r="AL8" s="878"/>
      <c r="AM8" s="878"/>
      <c r="AN8" s="878"/>
      <c r="AO8" s="878"/>
      <c r="AP8" s="878"/>
      <c r="AQ8" s="878"/>
      <c r="AR8" s="878"/>
      <c r="AS8" s="878"/>
      <c r="AT8" s="878"/>
      <c r="AU8" s="878"/>
      <c r="AV8" s="878"/>
    </row>
    <row r="9" spans="2:48" s="22" customFormat="1" ht="30" customHeight="1">
      <c r="W9" s="22" t="s">
        <v>1</v>
      </c>
      <c r="AF9" s="882" t="str">
        <f>IF(入力シート!I8="","",入力シート!I8)</f>
        <v/>
      </c>
      <c r="AG9" s="882"/>
      <c r="AH9" s="882"/>
      <c r="AI9" s="882"/>
      <c r="AJ9" s="882"/>
      <c r="AK9" s="882"/>
      <c r="AL9" s="27"/>
      <c r="AM9" s="878" t="str">
        <f>IF(入力シート!I9="","",入力シート!I9)</f>
        <v/>
      </c>
      <c r="AN9" s="878"/>
      <c r="AO9" s="878"/>
      <c r="AP9" s="878"/>
      <c r="AQ9" s="878"/>
      <c r="AR9" s="878"/>
      <c r="AS9" s="878"/>
      <c r="AT9" s="878"/>
      <c r="AU9" s="878"/>
      <c r="AV9" s="23"/>
    </row>
    <row r="10" spans="2:48" s="22" customFormat="1" ht="22.5" customHeight="1"/>
    <row r="11" spans="2:48" s="22" customFormat="1" ht="30" customHeight="1">
      <c r="B11" s="27"/>
      <c r="C11" s="26" t="s">
        <v>27</v>
      </c>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row>
    <row r="12" spans="2:48" s="22" customFormat="1" ht="30" customHeight="1">
      <c r="B12" s="22" t="s">
        <v>28</v>
      </c>
    </row>
    <row r="13" spans="2:48" s="22" customFormat="1" ht="22.5" customHeight="1">
      <c r="B13" s="28"/>
      <c r="C13" s="29"/>
      <c r="D13" s="29"/>
      <c r="E13" s="29"/>
      <c r="F13" s="29"/>
      <c r="G13" s="29"/>
      <c r="H13" s="29"/>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row>
    <row r="14" spans="2:48" s="22" customFormat="1" ht="22.5" customHeight="1">
      <c r="B14" s="29"/>
      <c r="C14" s="29"/>
      <c r="D14" s="29"/>
      <c r="E14" s="29"/>
      <c r="F14" s="29"/>
      <c r="G14" s="29"/>
      <c r="H14" s="29"/>
      <c r="I14" s="29"/>
      <c r="J14" s="29"/>
      <c r="K14" s="29"/>
      <c r="L14" s="29"/>
      <c r="M14" s="29"/>
      <c r="N14" s="29"/>
      <c r="O14" s="29"/>
      <c r="P14" s="29"/>
      <c r="Q14" s="30"/>
      <c r="R14" s="30"/>
      <c r="S14" s="29"/>
      <c r="T14" s="29"/>
      <c r="U14" s="29"/>
      <c r="V14" s="29" t="s">
        <v>29</v>
      </c>
      <c r="W14" s="29"/>
      <c r="X14" s="29"/>
      <c r="Y14" s="29"/>
      <c r="Z14" s="29"/>
      <c r="AA14" s="24"/>
      <c r="AB14" s="24"/>
      <c r="AC14" s="24"/>
      <c r="AD14" s="24"/>
      <c r="AE14" s="24"/>
      <c r="AF14" s="24"/>
      <c r="AG14" s="24"/>
      <c r="AH14" s="24"/>
      <c r="AI14" s="24"/>
      <c r="AJ14" s="24"/>
      <c r="AK14" s="24"/>
      <c r="AL14" s="24"/>
      <c r="AM14" s="24"/>
      <c r="AN14" s="24"/>
      <c r="AO14" s="24"/>
      <c r="AP14" s="24"/>
      <c r="AQ14" s="24"/>
      <c r="AR14" s="24"/>
      <c r="AS14" s="24"/>
      <c r="AT14" s="24"/>
    </row>
    <row r="15" spans="2:48" s="22" customFormat="1" ht="22.5" customHeight="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row>
    <row r="16" spans="2:48" s="22" customFormat="1" ht="22.5" customHeight="1">
      <c r="B16" s="886" t="s">
        <v>30</v>
      </c>
      <c r="C16" s="887"/>
      <c r="D16" s="887"/>
      <c r="E16" s="888"/>
      <c r="F16" s="895"/>
      <c r="G16" s="895"/>
      <c r="H16" s="895"/>
      <c r="I16" s="895"/>
      <c r="J16" s="895"/>
      <c r="K16" s="895"/>
      <c r="L16" s="895"/>
      <c r="M16" s="895"/>
      <c r="N16" s="895"/>
      <c r="O16" s="895"/>
      <c r="P16" s="895"/>
      <c r="Q16" s="895"/>
      <c r="R16" s="895"/>
      <c r="S16" s="895"/>
      <c r="T16" s="895"/>
      <c r="U16" s="895"/>
      <c r="V16" s="895"/>
      <c r="W16" s="895"/>
      <c r="X16" s="895"/>
      <c r="Y16" s="895"/>
      <c r="Z16" s="895"/>
      <c r="AA16" s="895"/>
      <c r="AB16" s="895"/>
      <c r="AC16" s="895"/>
      <c r="AD16" s="895"/>
      <c r="AE16" s="895"/>
      <c r="AF16" s="895"/>
      <c r="AG16" s="895"/>
      <c r="AH16" s="895"/>
      <c r="AI16" s="895"/>
      <c r="AJ16" s="895"/>
      <c r="AK16" s="895"/>
      <c r="AL16" s="895"/>
      <c r="AM16" s="895"/>
      <c r="AN16" s="895"/>
      <c r="AO16" s="895"/>
      <c r="AP16" s="895"/>
      <c r="AQ16" s="895"/>
      <c r="AR16" s="895"/>
      <c r="AS16" s="895"/>
      <c r="AT16" s="29"/>
    </row>
    <row r="17" spans="2:46" s="22" customFormat="1" ht="22.5" customHeight="1">
      <c r="B17" s="889"/>
      <c r="C17" s="890"/>
      <c r="D17" s="890"/>
      <c r="E17" s="891"/>
      <c r="F17" s="896"/>
      <c r="G17" s="896"/>
      <c r="H17" s="896"/>
      <c r="I17" s="896"/>
      <c r="J17" s="896"/>
      <c r="K17" s="896"/>
      <c r="L17" s="896"/>
      <c r="M17" s="896"/>
      <c r="N17" s="896"/>
      <c r="O17" s="896"/>
      <c r="P17" s="896"/>
      <c r="Q17" s="896"/>
      <c r="R17" s="896"/>
      <c r="S17" s="896"/>
      <c r="T17" s="896"/>
      <c r="U17" s="896"/>
      <c r="V17" s="896"/>
      <c r="W17" s="896"/>
      <c r="X17" s="896"/>
      <c r="Y17" s="896"/>
      <c r="Z17" s="896"/>
      <c r="AA17" s="896"/>
      <c r="AB17" s="896"/>
      <c r="AC17" s="896"/>
      <c r="AD17" s="896"/>
      <c r="AE17" s="896"/>
      <c r="AF17" s="896"/>
      <c r="AG17" s="896"/>
      <c r="AH17" s="896"/>
      <c r="AI17" s="896"/>
      <c r="AJ17" s="896"/>
      <c r="AK17" s="896"/>
      <c r="AL17" s="896"/>
      <c r="AM17" s="896"/>
      <c r="AN17" s="896"/>
      <c r="AO17" s="896"/>
      <c r="AP17" s="896"/>
      <c r="AQ17" s="896"/>
      <c r="AR17" s="896"/>
      <c r="AS17" s="896"/>
      <c r="AT17" s="29"/>
    </row>
    <row r="18" spans="2:46" s="22" customFormat="1" ht="22.5" customHeight="1">
      <c r="B18" s="889"/>
      <c r="C18" s="890"/>
      <c r="D18" s="890"/>
      <c r="E18" s="891"/>
      <c r="F18" s="896"/>
      <c r="G18" s="896"/>
      <c r="H18" s="896"/>
      <c r="I18" s="896"/>
      <c r="J18" s="896"/>
      <c r="K18" s="896"/>
      <c r="L18" s="896"/>
      <c r="M18" s="896"/>
      <c r="N18" s="896"/>
      <c r="O18" s="896"/>
      <c r="P18" s="896"/>
      <c r="Q18" s="896"/>
      <c r="R18" s="896"/>
      <c r="S18" s="896"/>
      <c r="T18" s="896"/>
      <c r="U18" s="896"/>
      <c r="V18" s="896"/>
      <c r="W18" s="896"/>
      <c r="X18" s="896"/>
      <c r="Y18" s="896"/>
      <c r="Z18" s="896"/>
      <c r="AA18" s="896"/>
      <c r="AB18" s="896"/>
      <c r="AC18" s="896"/>
      <c r="AD18" s="896"/>
      <c r="AE18" s="896"/>
      <c r="AF18" s="896"/>
      <c r="AG18" s="896"/>
      <c r="AH18" s="896"/>
      <c r="AI18" s="896"/>
      <c r="AJ18" s="896"/>
      <c r="AK18" s="896"/>
      <c r="AL18" s="896"/>
      <c r="AM18" s="896"/>
      <c r="AN18" s="896"/>
      <c r="AO18" s="896"/>
      <c r="AP18" s="896"/>
      <c r="AQ18" s="896"/>
      <c r="AR18" s="896"/>
      <c r="AS18" s="896"/>
      <c r="AT18" s="31"/>
    </row>
    <row r="19" spans="2:46" s="22" customFormat="1" ht="22.5" customHeight="1">
      <c r="B19" s="889"/>
      <c r="C19" s="890"/>
      <c r="D19" s="890"/>
      <c r="E19" s="891"/>
      <c r="F19" s="896"/>
      <c r="G19" s="896"/>
      <c r="H19" s="896"/>
      <c r="I19" s="896"/>
      <c r="J19" s="896"/>
      <c r="K19" s="896"/>
      <c r="L19" s="896"/>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6"/>
      <c r="AL19" s="896"/>
      <c r="AM19" s="896"/>
      <c r="AN19" s="896"/>
      <c r="AO19" s="896"/>
      <c r="AP19" s="896"/>
      <c r="AQ19" s="896"/>
      <c r="AR19" s="896"/>
      <c r="AS19" s="896"/>
      <c r="AT19" s="29"/>
    </row>
    <row r="20" spans="2:46" s="22" customFormat="1" ht="22.5" customHeight="1">
      <c r="B20" s="889"/>
      <c r="C20" s="890"/>
      <c r="D20" s="890"/>
      <c r="E20" s="891"/>
      <c r="F20" s="896"/>
      <c r="G20" s="896"/>
      <c r="H20" s="896"/>
      <c r="I20" s="896"/>
      <c r="J20" s="896"/>
      <c r="K20" s="896"/>
      <c r="L20" s="896"/>
      <c r="M20" s="896"/>
      <c r="N20" s="896"/>
      <c r="O20" s="896"/>
      <c r="P20" s="896"/>
      <c r="Q20" s="896"/>
      <c r="R20" s="896"/>
      <c r="S20" s="896"/>
      <c r="T20" s="896"/>
      <c r="U20" s="896"/>
      <c r="V20" s="896"/>
      <c r="W20" s="896"/>
      <c r="X20" s="896"/>
      <c r="Y20" s="896"/>
      <c r="Z20" s="896"/>
      <c r="AA20" s="896"/>
      <c r="AB20" s="896"/>
      <c r="AC20" s="896"/>
      <c r="AD20" s="896"/>
      <c r="AE20" s="896"/>
      <c r="AF20" s="896"/>
      <c r="AG20" s="896"/>
      <c r="AH20" s="896"/>
      <c r="AI20" s="896"/>
      <c r="AJ20" s="896"/>
      <c r="AK20" s="896"/>
      <c r="AL20" s="896"/>
      <c r="AM20" s="896"/>
      <c r="AN20" s="896"/>
      <c r="AO20" s="896"/>
      <c r="AP20" s="896"/>
      <c r="AQ20" s="896"/>
      <c r="AR20" s="896"/>
      <c r="AS20" s="896"/>
      <c r="AT20" s="29"/>
    </row>
    <row r="21" spans="2:46" s="22" customFormat="1" ht="22.5" customHeight="1">
      <c r="B21" s="889"/>
      <c r="C21" s="890"/>
      <c r="D21" s="890"/>
      <c r="E21" s="891"/>
      <c r="F21" s="896"/>
      <c r="G21" s="896"/>
      <c r="H21" s="896"/>
      <c r="I21" s="896"/>
      <c r="J21" s="896"/>
      <c r="K21" s="896"/>
      <c r="L21" s="896"/>
      <c r="M21" s="896"/>
      <c r="N21" s="896"/>
      <c r="O21" s="896"/>
      <c r="P21" s="896"/>
      <c r="Q21" s="896"/>
      <c r="R21" s="896"/>
      <c r="S21" s="896"/>
      <c r="T21" s="896"/>
      <c r="U21" s="896"/>
      <c r="V21" s="896"/>
      <c r="W21" s="896"/>
      <c r="X21" s="896"/>
      <c r="Y21" s="896"/>
      <c r="Z21" s="896"/>
      <c r="AA21" s="896"/>
      <c r="AB21" s="896"/>
      <c r="AC21" s="896"/>
      <c r="AD21" s="896"/>
      <c r="AE21" s="896"/>
      <c r="AF21" s="896"/>
      <c r="AG21" s="896"/>
      <c r="AH21" s="896"/>
      <c r="AI21" s="896"/>
      <c r="AJ21" s="896"/>
      <c r="AK21" s="896"/>
      <c r="AL21" s="896"/>
      <c r="AM21" s="896"/>
      <c r="AN21" s="896"/>
      <c r="AO21" s="896"/>
      <c r="AP21" s="896"/>
      <c r="AQ21" s="896"/>
      <c r="AR21" s="896"/>
      <c r="AS21" s="896"/>
      <c r="AT21" s="32"/>
    </row>
    <row r="22" spans="2:46" s="22" customFormat="1" ht="22.5" customHeight="1">
      <c r="B22" s="889"/>
      <c r="C22" s="890"/>
      <c r="D22" s="890"/>
      <c r="E22" s="891"/>
      <c r="F22" s="896"/>
      <c r="G22" s="896"/>
      <c r="H22" s="896"/>
      <c r="I22" s="896"/>
      <c r="J22" s="896"/>
      <c r="K22" s="896"/>
      <c r="L22" s="896"/>
      <c r="M22" s="896"/>
      <c r="N22" s="896"/>
      <c r="O22" s="896"/>
      <c r="P22" s="896"/>
      <c r="Q22" s="896"/>
      <c r="R22" s="896"/>
      <c r="S22" s="896"/>
      <c r="T22" s="896"/>
      <c r="U22" s="896"/>
      <c r="V22" s="896"/>
      <c r="W22" s="896"/>
      <c r="X22" s="896"/>
      <c r="Y22" s="896"/>
      <c r="Z22" s="896"/>
      <c r="AA22" s="896"/>
      <c r="AB22" s="896"/>
      <c r="AC22" s="896"/>
      <c r="AD22" s="896"/>
      <c r="AE22" s="896"/>
      <c r="AF22" s="896"/>
      <c r="AG22" s="896"/>
      <c r="AH22" s="896"/>
      <c r="AI22" s="896"/>
      <c r="AJ22" s="896"/>
      <c r="AK22" s="896"/>
      <c r="AL22" s="896"/>
      <c r="AM22" s="896"/>
      <c r="AN22" s="896"/>
      <c r="AO22" s="896"/>
      <c r="AP22" s="896"/>
      <c r="AQ22" s="896"/>
      <c r="AR22" s="896"/>
      <c r="AS22" s="896"/>
      <c r="AT22" s="29"/>
    </row>
    <row r="23" spans="2:46" s="22" customFormat="1" ht="22.5" customHeight="1">
      <c r="B23" s="889"/>
      <c r="C23" s="890"/>
      <c r="D23" s="890"/>
      <c r="E23" s="891"/>
      <c r="F23" s="896"/>
      <c r="G23" s="896"/>
      <c r="H23" s="896"/>
      <c r="I23" s="896"/>
      <c r="J23" s="896"/>
      <c r="K23" s="896"/>
      <c r="L23" s="896"/>
      <c r="M23" s="896"/>
      <c r="N23" s="896"/>
      <c r="O23" s="896"/>
      <c r="P23" s="896"/>
      <c r="Q23" s="896"/>
      <c r="R23" s="896"/>
      <c r="S23" s="896"/>
      <c r="T23" s="896"/>
      <c r="U23" s="896"/>
      <c r="V23" s="896"/>
      <c r="W23" s="896"/>
      <c r="X23" s="896"/>
      <c r="Y23" s="896"/>
      <c r="Z23" s="896"/>
      <c r="AA23" s="896"/>
      <c r="AB23" s="896"/>
      <c r="AC23" s="896"/>
      <c r="AD23" s="896"/>
      <c r="AE23" s="896"/>
      <c r="AF23" s="896"/>
      <c r="AG23" s="896"/>
      <c r="AH23" s="896"/>
      <c r="AI23" s="896"/>
      <c r="AJ23" s="896"/>
      <c r="AK23" s="896"/>
      <c r="AL23" s="896"/>
      <c r="AM23" s="896"/>
      <c r="AN23" s="896"/>
      <c r="AO23" s="896"/>
      <c r="AP23" s="896"/>
      <c r="AQ23" s="896"/>
      <c r="AR23" s="896"/>
      <c r="AS23" s="896"/>
      <c r="AT23" s="29"/>
    </row>
    <row r="24" spans="2:46" s="22" customFormat="1" ht="22.5" customHeight="1">
      <c r="B24" s="889"/>
      <c r="C24" s="890"/>
      <c r="D24" s="890"/>
      <c r="E24" s="891"/>
      <c r="F24" s="896"/>
      <c r="G24" s="896"/>
      <c r="H24" s="896"/>
      <c r="I24" s="896"/>
      <c r="J24" s="896"/>
      <c r="K24" s="896"/>
      <c r="L24" s="896"/>
      <c r="M24" s="896"/>
      <c r="N24" s="896"/>
      <c r="O24" s="896"/>
      <c r="P24" s="896"/>
      <c r="Q24" s="896"/>
      <c r="R24" s="896"/>
      <c r="S24" s="896"/>
      <c r="T24" s="896"/>
      <c r="U24" s="896"/>
      <c r="V24" s="896"/>
      <c r="W24" s="896"/>
      <c r="X24" s="896"/>
      <c r="Y24" s="896"/>
      <c r="Z24" s="896"/>
      <c r="AA24" s="896"/>
      <c r="AB24" s="896"/>
      <c r="AC24" s="896"/>
      <c r="AD24" s="896"/>
      <c r="AE24" s="896"/>
      <c r="AF24" s="896"/>
      <c r="AG24" s="896"/>
      <c r="AH24" s="896"/>
      <c r="AI24" s="896"/>
      <c r="AJ24" s="896"/>
      <c r="AK24" s="896"/>
      <c r="AL24" s="896"/>
      <c r="AM24" s="896"/>
      <c r="AN24" s="896"/>
      <c r="AO24" s="896"/>
      <c r="AP24" s="896"/>
      <c r="AQ24" s="896"/>
      <c r="AR24" s="896"/>
      <c r="AS24" s="896"/>
    </row>
    <row r="25" spans="2:46" s="22" customFormat="1" ht="22.5" customHeight="1">
      <c r="B25" s="889"/>
      <c r="C25" s="890"/>
      <c r="D25" s="890"/>
      <c r="E25" s="891"/>
      <c r="F25" s="896"/>
      <c r="G25" s="896"/>
      <c r="H25" s="896"/>
      <c r="I25" s="896"/>
      <c r="J25" s="896"/>
      <c r="K25" s="896"/>
      <c r="L25" s="896"/>
      <c r="M25" s="896"/>
      <c r="N25" s="896"/>
      <c r="O25" s="896"/>
      <c r="P25" s="896"/>
      <c r="Q25" s="896"/>
      <c r="R25" s="896"/>
      <c r="S25" s="896"/>
      <c r="T25" s="896"/>
      <c r="U25" s="896"/>
      <c r="V25" s="896"/>
      <c r="W25" s="896"/>
      <c r="X25" s="896"/>
      <c r="Y25" s="896"/>
      <c r="Z25" s="896"/>
      <c r="AA25" s="896"/>
      <c r="AB25" s="896"/>
      <c r="AC25" s="896"/>
      <c r="AD25" s="896"/>
      <c r="AE25" s="896"/>
      <c r="AF25" s="896"/>
      <c r="AG25" s="896"/>
      <c r="AH25" s="896"/>
      <c r="AI25" s="896"/>
      <c r="AJ25" s="896"/>
      <c r="AK25" s="896"/>
      <c r="AL25" s="896"/>
      <c r="AM25" s="896"/>
      <c r="AN25" s="896"/>
      <c r="AO25" s="896"/>
      <c r="AP25" s="896"/>
      <c r="AQ25" s="896"/>
      <c r="AR25" s="896"/>
      <c r="AS25" s="896"/>
    </row>
    <row r="26" spans="2:46" s="22" customFormat="1" ht="22.5" customHeight="1">
      <c r="B26" s="889"/>
      <c r="C26" s="890"/>
      <c r="D26" s="890"/>
      <c r="E26" s="891"/>
      <c r="F26" s="896"/>
      <c r="G26" s="896"/>
      <c r="H26" s="896"/>
      <c r="I26" s="896"/>
      <c r="J26" s="896"/>
      <c r="K26" s="896"/>
      <c r="L26" s="896"/>
      <c r="M26" s="896"/>
      <c r="N26" s="896"/>
      <c r="O26" s="896"/>
      <c r="P26" s="896"/>
      <c r="Q26" s="896"/>
      <c r="R26" s="896"/>
      <c r="S26" s="896"/>
      <c r="T26" s="896"/>
      <c r="U26" s="896"/>
      <c r="V26" s="896"/>
      <c r="W26" s="896"/>
      <c r="X26" s="896"/>
      <c r="Y26" s="896"/>
      <c r="Z26" s="896"/>
      <c r="AA26" s="896"/>
      <c r="AB26" s="896"/>
      <c r="AC26" s="896"/>
      <c r="AD26" s="896"/>
      <c r="AE26" s="896"/>
      <c r="AF26" s="896"/>
      <c r="AG26" s="896"/>
      <c r="AH26" s="896"/>
      <c r="AI26" s="896"/>
      <c r="AJ26" s="896"/>
      <c r="AK26" s="896"/>
      <c r="AL26" s="896"/>
      <c r="AM26" s="896"/>
      <c r="AN26" s="896"/>
      <c r="AO26" s="896"/>
      <c r="AP26" s="896"/>
      <c r="AQ26" s="896"/>
      <c r="AR26" s="896"/>
      <c r="AS26" s="896"/>
    </row>
    <row r="27" spans="2:46" s="22" customFormat="1" ht="22.5" customHeight="1">
      <c r="B27" s="892"/>
      <c r="C27" s="893"/>
      <c r="D27" s="893"/>
      <c r="E27" s="894"/>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7"/>
      <c r="AH27" s="897"/>
      <c r="AI27" s="897"/>
      <c r="AJ27" s="897"/>
      <c r="AK27" s="897"/>
      <c r="AL27" s="897"/>
      <c r="AM27" s="897"/>
      <c r="AN27" s="897"/>
      <c r="AO27" s="897"/>
      <c r="AP27" s="897"/>
      <c r="AQ27" s="897"/>
      <c r="AR27" s="897"/>
      <c r="AS27" s="897"/>
    </row>
    <row r="28" spans="2:46" s="22" customFormat="1" ht="22.5" customHeight="1"/>
    <row r="29" spans="2:46" s="22" customFormat="1" ht="22.5" customHeight="1"/>
    <row r="30" spans="2:46" s="22" customFormat="1" ht="22.5" customHeight="1"/>
    <row r="31" spans="2:46" s="22" customFormat="1" ht="22.5" customHeight="1"/>
    <row r="32" spans="2:46" s="22" customFormat="1" ht="22.5" customHeight="1"/>
    <row r="33" s="22" customFormat="1" ht="22.5" customHeight="1"/>
    <row r="34" s="22" customFormat="1" ht="22.5" customHeight="1"/>
    <row r="35" s="22" customFormat="1" ht="22.5" customHeight="1"/>
    <row r="36" s="22" customFormat="1" ht="20.25" customHeight="1"/>
    <row r="37" s="22" customFormat="1" ht="20.25" customHeight="1"/>
    <row r="38" s="22" customFormat="1" ht="20.25" customHeight="1"/>
    <row r="39" s="22" customFormat="1" ht="20.25" customHeight="1"/>
  </sheetData>
  <sheetProtection sheet="1" objects="1" scenarios="1" selectLockedCells="1"/>
  <mergeCells count="7">
    <mergeCell ref="AF3:AU3"/>
    <mergeCell ref="B16:E27"/>
    <mergeCell ref="F16:AS27"/>
    <mergeCell ref="AF7:AV7"/>
    <mergeCell ref="AF8:AV8"/>
    <mergeCell ref="AF9:AK9"/>
    <mergeCell ref="AM9:AU9"/>
  </mergeCells>
  <phoneticPr fontId="3"/>
  <pageMargins left="0.98425196850393704" right="0.78740157480314965" top="0.94488188976377963" bottom="0.9448818897637796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X39"/>
  <sheetViews>
    <sheetView zoomScaleNormal="100" workbookViewId="0">
      <selection activeCell="C1" sqref="C1:L1"/>
    </sheetView>
  </sheetViews>
  <sheetFormatPr defaultColWidth="9" defaultRowHeight="12.6"/>
  <cols>
    <col min="1" max="1" width="2.109375" style="1" customWidth="1"/>
    <col min="2" max="2" width="4.21875" style="121" customWidth="1"/>
    <col min="3" max="3" width="5.21875" style="1" customWidth="1"/>
    <col min="4" max="4" width="1.6640625" style="1" customWidth="1"/>
    <col min="5" max="5" width="10.21875" style="1" bestFit="1" customWidth="1"/>
    <col min="6" max="6" width="1.6640625" style="1" customWidth="1"/>
    <col min="7" max="7" width="7.109375" style="1" customWidth="1"/>
    <col min="8" max="8" width="13" style="1" bestFit="1" customWidth="1"/>
    <col min="9" max="9" width="1.88671875" style="1" customWidth="1"/>
    <col min="10" max="11" width="7.88671875" style="1" customWidth="1"/>
    <col min="12" max="13" width="12.44140625" style="1" customWidth="1"/>
    <col min="14" max="16384" width="9" style="1"/>
  </cols>
  <sheetData>
    <row r="1" spans="2:24" ht="23.25" customHeight="1">
      <c r="C1" s="898" t="s">
        <v>325</v>
      </c>
      <c r="D1" s="898"/>
      <c r="E1" s="898"/>
      <c r="F1" s="898"/>
      <c r="G1" s="898"/>
      <c r="H1" s="898"/>
      <c r="I1" s="898"/>
      <c r="J1" s="898"/>
      <c r="K1" s="898"/>
      <c r="L1" s="898"/>
    </row>
    <row r="3" spans="2:24" ht="23.25" customHeight="1">
      <c r="H3" s="899" t="str">
        <f>IF(入力シート!I4="","令和　　年　　月　　日",入力シート!I4)</f>
        <v>令和　　年　　月　　日</v>
      </c>
      <c r="I3" s="899"/>
      <c r="J3" s="899"/>
      <c r="K3" s="899"/>
      <c r="L3" s="899"/>
      <c r="M3" s="899"/>
      <c r="N3" s="122"/>
      <c r="O3" s="122"/>
      <c r="P3" s="122"/>
      <c r="Q3" s="122"/>
      <c r="R3" s="122"/>
      <c r="S3" s="122"/>
      <c r="T3" s="122"/>
      <c r="U3" s="122"/>
      <c r="V3" s="122"/>
      <c r="W3" s="122"/>
      <c r="X3" s="122"/>
    </row>
    <row r="5" spans="2:24" ht="18" customHeight="1">
      <c r="B5" s="118" t="s">
        <v>326</v>
      </c>
      <c r="E5" s="1" t="s">
        <v>327</v>
      </c>
      <c r="G5" s="1" t="s">
        <v>158</v>
      </c>
    </row>
    <row r="7" spans="2:24" ht="18" customHeight="1">
      <c r="H7" s="123" t="s">
        <v>328</v>
      </c>
      <c r="I7" s="119"/>
      <c r="J7" s="900" t="str">
        <f>IF(入力シート!N13="","",入力シート!N12&amp;入力シート!V12&amp;入力シート!N13)</f>
        <v/>
      </c>
      <c r="K7" s="900"/>
      <c r="L7" s="900"/>
      <c r="M7" s="900"/>
    </row>
    <row r="8" spans="2:24" ht="12.75" customHeight="1">
      <c r="H8" s="119"/>
      <c r="I8" s="119"/>
      <c r="J8" s="900"/>
      <c r="K8" s="900"/>
      <c r="L8" s="900"/>
      <c r="M8" s="900"/>
    </row>
    <row r="9" spans="2:24" ht="18" customHeight="1">
      <c r="H9" s="119" t="s">
        <v>329</v>
      </c>
      <c r="I9" s="119"/>
      <c r="J9" s="901" t="str">
        <f>IF(入力シート!I6="","",入力シート!I6)</f>
        <v/>
      </c>
      <c r="K9" s="901"/>
      <c r="L9" s="901"/>
      <c r="M9" s="901"/>
    </row>
    <row r="10" spans="2:24" ht="7.5" customHeight="1">
      <c r="H10" s="119"/>
      <c r="I10" s="119"/>
    </row>
    <row r="11" spans="2:24" ht="18" customHeight="1">
      <c r="H11" s="119" t="s">
        <v>330</v>
      </c>
      <c r="I11" s="119"/>
      <c r="J11" s="131" t="str">
        <f>IF(入力シート!I8="","",入力シート!I8)</f>
        <v/>
      </c>
      <c r="K11" s="902"/>
      <c r="L11" s="131" t="str">
        <f>IF(入力シート!I9="","",入力シート!I9)</f>
        <v/>
      </c>
      <c r="M11" s="902"/>
    </row>
    <row r="12" spans="2:24" ht="33.75" customHeight="1">
      <c r="J12" s="124"/>
      <c r="K12" s="120"/>
    </row>
    <row r="13" spans="2:24" ht="18" customHeight="1">
      <c r="B13" s="121" t="s">
        <v>331</v>
      </c>
    </row>
    <row r="14" spans="2:24" ht="18" customHeight="1">
      <c r="B14" s="903" t="s">
        <v>332</v>
      </c>
      <c r="C14" s="903"/>
      <c r="D14" s="903"/>
      <c r="E14" s="903"/>
      <c r="F14" s="903"/>
      <c r="G14" s="903"/>
      <c r="H14" s="903"/>
      <c r="I14" s="903"/>
      <c r="J14" s="903"/>
      <c r="K14" s="903"/>
      <c r="L14" s="903"/>
      <c r="M14" s="903"/>
    </row>
    <row r="15" spans="2:24" ht="18" customHeight="1">
      <c r="B15" s="903"/>
      <c r="C15" s="903"/>
      <c r="D15" s="903"/>
      <c r="E15" s="903"/>
      <c r="F15" s="903"/>
      <c r="G15" s="903"/>
      <c r="H15" s="903"/>
      <c r="I15" s="903"/>
      <c r="J15" s="903"/>
      <c r="K15" s="903"/>
      <c r="L15" s="903"/>
      <c r="M15" s="903"/>
    </row>
    <row r="16" spans="2:24" ht="18" customHeight="1"/>
    <row r="17" spans="1:13" ht="18" customHeight="1">
      <c r="A17" s="128" t="s">
        <v>333</v>
      </c>
      <c r="B17" s="128"/>
      <c r="C17" s="128"/>
      <c r="D17" s="128"/>
      <c r="E17" s="128"/>
      <c r="F17" s="128"/>
      <c r="G17" s="128"/>
      <c r="H17" s="128"/>
      <c r="I17" s="128"/>
      <c r="J17" s="128"/>
      <c r="K17" s="128"/>
      <c r="L17" s="128"/>
      <c r="M17" s="128"/>
    </row>
    <row r="18" spans="1:13" ht="18" customHeight="1"/>
    <row r="19" spans="1:13" ht="26.25" customHeight="1">
      <c r="A19" s="1">
        <v>1</v>
      </c>
      <c r="B19" s="900" t="s">
        <v>334</v>
      </c>
      <c r="C19" s="900"/>
      <c r="D19" s="900"/>
      <c r="E19" s="900"/>
      <c r="F19" s="900"/>
      <c r="G19" s="900"/>
      <c r="H19" s="900"/>
      <c r="I19" s="900"/>
      <c r="J19" s="900"/>
      <c r="K19" s="900"/>
      <c r="L19" s="900"/>
      <c r="M19" s="900"/>
    </row>
    <row r="20" spans="1:13" ht="28.5" customHeight="1">
      <c r="B20" s="900"/>
      <c r="C20" s="900"/>
      <c r="D20" s="900"/>
      <c r="E20" s="900"/>
      <c r="F20" s="900"/>
      <c r="G20" s="900"/>
      <c r="H20" s="900"/>
      <c r="I20" s="900"/>
      <c r="J20" s="900"/>
      <c r="K20" s="900"/>
      <c r="L20" s="900"/>
      <c r="M20" s="900"/>
    </row>
    <row r="21" spans="1:13" ht="22.5" customHeight="1">
      <c r="B21" s="121" t="s">
        <v>335</v>
      </c>
      <c r="C21" s="900" t="s">
        <v>336</v>
      </c>
      <c r="D21" s="900"/>
      <c r="E21" s="900"/>
      <c r="F21" s="900"/>
      <c r="G21" s="900"/>
      <c r="H21" s="900"/>
      <c r="I21" s="900"/>
      <c r="J21" s="900"/>
      <c r="K21" s="900"/>
      <c r="L21" s="900"/>
      <c r="M21" s="900"/>
    </row>
    <row r="22" spans="1:13" ht="13.5" customHeight="1">
      <c r="C22" s="900"/>
      <c r="D22" s="900"/>
      <c r="E22" s="900"/>
      <c r="F22" s="900"/>
      <c r="G22" s="900"/>
      <c r="H22" s="900"/>
      <c r="I22" s="900"/>
      <c r="J22" s="900"/>
      <c r="K22" s="900"/>
      <c r="L22" s="900"/>
      <c r="M22" s="900"/>
    </row>
    <row r="23" spans="1:13" ht="22.5" customHeight="1">
      <c r="B23" s="121" t="s">
        <v>337</v>
      </c>
      <c r="C23" s="1" t="s">
        <v>338</v>
      </c>
    </row>
    <row r="24" spans="1:13" ht="22.5" customHeight="1">
      <c r="B24" s="121" t="s">
        <v>339</v>
      </c>
      <c r="C24" s="1" t="s">
        <v>340</v>
      </c>
    </row>
    <row r="25" spans="1:13" ht="22.5" customHeight="1">
      <c r="B25" s="121" t="s">
        <v>341</v>
      </c>
      <c r="C25" s="1" t="s">
        <v>342</v>
      </c>
    </row>
    <row r="26" spans="1:13" ht="22.5" customHeight="1">
      <c r="B26" s="121" t="s">
        <v>343</v>
      </c>
      <c r="C26" s="900" t="s">
        <v>344</v>
      </c>
      <c r="D26" s="900"/>
      <c r="E26" s="900"/>
      <c r="F26" s="900"/>
      <c r="G26" s="900"/>
      <c r="H26" s="900"/>
      <c r="I26" s="900"/>
      <c r="J26" s="900"/>
      <c r="K26" s="900"/>
      <c r="L26" s="900"/>
      <c r="M26" s="900"/>
    </row>
    <row r="27" spans="1:13" ht="13.5" customHeight="1">
      <c r="C27" s="900"/>
      <c r="D27" s="900"/>
      <c r="E27" s="900"/>
      <c r="F27" s="900"/>
      <c r="G27" s="900"/>
      <c r="H27" s="900"/>
      <c r="I27" s="900"/>
      <c r="J27" s="900"/>
      <c r="K27" s="900"/>
      <c r="L27" s="900"/>
      <c r="M27" s="900"/>
    </row>
    <row r="28" spans="1:13" ht="22.5" customHeight="1">
      <c r="B28" s="121" t="s">
        <v>345</v>
      </c>
      <c r="C28" s="900" t="s">
        <v>346</v>
      </c>
      <c r="D28" s="900"/>
      <c r="E28" s="900"/>
      <c r="F28" s="900"/>
      <c r="G28" s="900"/>
      <c r="H28" s="900"/>
      <c r="I28" s="900"/>
      <c r="J28" s="900"/>
      <c r="K28" s="900"/>
      <c r="L28" s="900"/>
      <c r="M28" s="900"/>
    </row>
    <row r="29" spans="1:13" ht="13.5" customHeight="1">
      <c r="C29" s="900"/>
      <c r="D29" s="900"/>
      <c r="E29" s="900"/>
      <c r="F29" s="900"/>
      <c r="G29" s="900"/>
      <c r="H29" s="900"/>
      <c r="I29" s="900"/>
      <c r="J29" s="900"/>
      <c r="K29" s="900"/>
      <c r="L29" s="900"/>
      <c r="M29" s="900"/>
    </row>
    <row r="30" spans="1:13" ht="22.5" customHeight="1">
      <c r="B30" s="121" t="s">
        <v>347</v>
      </c>
      <c r="C30" s="1" t="s">
        <v>348</v>
      </c>
    </row>
    <row r="31" spans="1:13" ht="22.5" customHeight="1">
      <c r="B31" s="121" t="s">
        <v>349</v>
      </c>
      <c r="C31" s="1" t="s">
        <v>350</v>
      </c>
    </row>
    <row r="32" spans="1:13" ht="12" customHeight="1"/>
    <row r="33" spans="1:13" ht="22.5" customHeight="1">
      <c r="A33" s="1">
        <v>2</v>
      </c>
      <c r="B33" s="903" t="s">
        <v>351</v>
      </c>
      <c r="C33" s="903"/>
      <c r="D33" s="903"/>
      <c r="E33" s="903"/>
      <c r="F33" s="903"/>
      <c r="G33" s="903"/>
      <c r="H33" s="903"/>
      <c r="I33" s="903"/>
      <c r="J33" s="903"/>
      <c r="K33" s="903"/>
      <c r="L33" s="903"/>
      <c r="M33" s="903"/>
    </row>
    <row r="34" spans="1:13" ht="13.5" customHeight="1">
      <c r="B34" s="903"/>
      <c r="C34" s="903"/>
      <c r="D34" s="903"/>
      <c r="E34" s="903"/>
      <c r="F34" s="903"/>
      <c r="G34" s="903"/>
      <c r="H34" s="903"/>
      <c r="I34" s="903"/>
      <c r="J34" s="903"/>
      <c r="K34" s="903"/>
      <c r="L34" s="903"/>
      <c r="M34" s="903"/>
    </row>
    <row r="35" spans="1:13" ht="12" customHeight="1">
      <c r="B35" s="125"/>
      <c r="C35" s="126"/>
      <c r="D35" s="126"/>
      <c r="E35" s="126"/>
      <c r="F35" s="126"/>
      <c r="G35" s="126"/>
      <c r="H35" s="126"/>
      <c r="I35" s="126"/>
      <c r="J35" s="126"/>
      <c r="K35" s="126"/>
      <c r="L35" s="126"/>
      <c r="M35" s="126"/>
    </row>
    <row r="36" spans="1:13" ht="22.5" customHeight="1">
      <c r="A36" s="1">
        <v>3</v>
      </c>
      <c r="B36" s="121" t="s">
        <v>352</v>
      </c>
    </row>
    <row r="37" spans="1:13" ht="12" customHeight="1"/>
    <row r="38" spans="1:13" ht="22.5" customHeight="1">
      <c r="A38" s="1">
        <v>4</v>
      </c>
      <c r="B38" s="903" t="s">
        <v>353</v>
      </c>
      <c r="C38" s="903"/>
      <c r="D38" s="903"/>
      <c r="E38" s="903"/>
      <c r="F38" s="903"/>
      <c r="G38" s="903"/>
      <c r="H38" s="903"/>
      <c r="I38" s="903"/>
      <c r="J38" s="903"/>
      <c r="K38" s="903"/>
      <c r="L38" s="903"/>
      <c r="M38" s="903"/>
    </row>
    <row r="39" spans="1:13" ht="13.5" customHeight="1">
      <c r="B39" s="903"/>
      <c r="C39" s="903"/>
      <c r="D39" s="903"/>
      <c r="E39" s="903"/>
      <c r="F39" s="903"/>
      <c r="G39" s="903"/>
      <c r="H39" s="903"/>
      <c r="I39" s="903"/>
      <c r="J39" s="903"/>
      <c r="K39" s="903"/>
      <c r="L39" s="903"/>
      <c r="M39" s="903"/>
    </row>
  </sheetData>
  <sheetProtection sheet="1" objects="1" scenarios="1" selectLockedCells="1"/>
  <mergeCells count="14">
    <mergeCell ref="B33:M34"/>
    <mergeCell ref="B38:M39"/>
    <mergeCell ref="B14:M15"/>
    <mergeCell ref="A17:M17"/>
    <mergeCell ref="B19:M20"/>
    <mergeCell ref="C21:M22"/>
    <mergeCell ref="C26:M27"/>
    <mergeCell ref="C28:M29"/>
    <mergeCell ref="C1:L1"/>
    <mergeCell ref="H3:M3"/>
    <mergeCell ref="J7:M8"/>
    <mergeCell ref="J9:M9"/>
    <mergeCell ref="J11:K11"/>
    <mergeCell ref="L11:M11"/>
  </mergeCells>
  <phoneticPr fontId="7"/>
  <printOptions horizontalCentered="1"/>
  <pageMargins left="0.70866141732283472" right="0.51181102362204722"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入力上の注意</vt:lpstr>
      <vt:lpstr>入力シート</vt:lpstr>
      <vt:lpstr>①登録票</vt:lpstr>
      <vt:lpstr>②申請書</vt:lpstr>
      <vt:lpstr>③営業経歴書</vt:lpstr>
      <vt:lpstr>④契約主要実績調書</vt:lpstr>
      <vt:lpstr>⑤委任状</vt:lpstr>
      <vt:lpstr>⑥使用印鑑届</vt:lpstr>
      <vt:lpstr>⑦暴力団排除誓約書</vt:lpstr>
      <vt:lpstr>①登録票!Print_Area</vt:lpstr>
      <vt:lpstr>②申請書!Print_Area</vt:lpstr>
      <vt:lpstr>③営業経歴書!Print_Area</vt:lpstr>
      <vt:lpstr>④契約主要実績調書!Print_Area</vt:lpstr>
      <vt:lpstr>⑤委任状!Print_Area</vt:lpstr>
      <vt:lpstr>⑥使用印鑑届!Print_Area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2020-10-08T04:08:25Z</dcterms:created>
  <dcterms:modified xsi:type="dcterms:W3CDTF">2024-10-30T00:17:20Z</dcterms:modified>
</cp:coreProperties>
</file>