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205"/>
  </bookViews>
  <sheets>
    <sheet name="入力上の注意" sheetId="10" r:id="rId1"/>
    <sheet name="入力シート" sheetId="8" r:id="rId2"/>
    <sheet name="①登録票" sheetId="7" r:id="rId3"/>
    <sheet name="②申請書" sheetId="1" r:id="rId4"/>
    <sheet name="③委任状" sheetId="4" r:id="rId5"/>
    <sheet name="④使用印鑑届" sheetId="5" r:id="rId6"/>
    <sheet name="⑤暴力団排除誓約書" sheetId="11" r:id="rId7"/>
  </sheets>
  <definedNames>
    <definedName name="_xlnm.Print_Area" localSheetId="2">①登録票!$A$4:$BP$131</definedName>
    <definedName name="_xlnm.Print_Area" localSheetId="3">②申請書!$A$4:$BE$47</definedName>
    <definedName name="_xlnm.Print_Area" localSheetId="4">③委任状!$A$1:$AV$31</definedName>
    <definedName name="_xlnm.Print_Area" localSheetId="5">④使用印鑑届!$A$1:$AV$28</definedName>
    <definedName name="_xlnm.Print_Area" localSheetId="1">入力シート!$A$1:$AD$44</definedName>
    <definedName name="_xlnm.Print_Area" localSheetId="0">入力上の注意!$A$1:$X$32</definedName>
  </definedNames>
  <calcPr calcId="162913"/>
</workbook>
</file>

<file path=xl/calcChain.xml><?xml version="1.0" encoding="utf-8"?>
<calcChain xmlns="http://schemas.openxmlformats.org/spreadsheetml/2006/main">
  <c r="L11" i="11" l="1"/>
  <c r="AM9" i="4"/>
  <c r="J11" i="11" l="1"/>
  <c r="AF9" i="4"/>
  <c r="J9" i="11" l="1"/>
  <c r="AF8" i="4"/>
  <c r="J7" i="11"/>
  <c r="AF7" i="4"/>
  <c r="H3" i="11"/>
  <c r="AO61" i="7" l="1"/>
  <c r="AX46" i="1"/>
  <c r="AF3" i="4" l="1"/>
  <c r="GA32" i="1" l="1"/>
  <c r="GB32" i="1"/>
  <c r="BD32" i="1" l="1"/>
  <c r="AZ32" i="1"/>
  <c r="BB32" i="1"/>
  <c r="AX32" i="1"/>
  <c r="BC32" i="1"/>
  <c r="AY32" i="1"/>
  <c r="BA32" i="1"/>
  <c r="AH3" i="5"/>
  <c r="C14" i="1"/>
  <c r="BN16" i="7" l="1"/>
  <c r="BM16" i="7"/>
  <c r="BL16" i="7"/>
  <c r="BK16" i="7"/>
  <c r="BM18" i="7"/>
  <c r="BK18" i="7"/>
  <c r="BJ16" i="7"/>
  <c r="BI16" i="7"/>
  <c r="BH16" i="7"/>
  <c r="BG16" i="7"/>
  <c r="BF16" i="7"/>
  <c r="BE16" i="7"/>
  <c r="BD16" i="7"/>
  <c r="BC16" i="7"/>
  <c r="BB16" i="7"/>
  <c r="BA16" i="7"/>
  <c r="BI18" i="7"/>
  <c r="BG18" i="7"/>
  <c r="BE18" i="7"/>
  <c r="BC18" i="7"/>
  <c r="BA18" i="7"/>
  <c r="AW16" i="1"/>
  <c r="BE16" i="1"/>
  <c r="BD16" i="1"/>
  <c r="BC16" i="1"/>
  <c r="BB16" i="1"/>
  <c r="BA16" i="1"/>
  <c r="AZ16" i="1"/>
  <c r="AY16" i="1"/>
  <c r="AX16" i="1"/>
  <c r="BD17" i="1"/>
  <c r="BB17" i="1"/>
  <c r="AZ17" i="1"/>
  <c r="AX17" i="1"/>
  <c r="AC44" i="7" l="1"/>
  <c r="BX12" i="8" l="1"/>
  <c r="AH5" i="1"/>
  <c r="BM34" i="7" l="1"/>
  <c r="AG32" i="7"/>
  <c r="BE32" i="7"/>
  <c r="S32" i="7"/>
  <c r="AI32" i="7"/>
  <c r="AY32" i="7"/>
  <c r="Q34" i="7"/>
  <c r="Y34" i="7"/>
  <c r="AG34" i="7"/>
  <c r="AW34" i="7"/>
  <c r="BE34" i="7"/>
  <c r="U32" i="7"/>
  <c r="AC32" i="7"/>
  <c r="AK32" i="7"/>
  <c r="AS32" i="7"/>
  <c r="BA32" i="7"/>
  <c r="BI32" i="7"/>
  <c r="S34" i="7"/>
  <c r="AA34" i="7"/>
  <c r="AI34" i="7"/>
  <c r="AQ34" i="7"/>
  <c r="AY34" i="7"/>
  <c r="BG34" i="7"/>
  <c r="W32" i="7"/>
  <c r="AE32" i="7"/>
  <c r="AM32" i="7"/>
  <c r="AU32" i="7"/>
  <c r="BC32" i="7"/>
  <c r="BK32" i="7"/>
  <c r="U34" i="7"/>
  <c r="AC34" i="7"/>
  <c r="AK34" i="7"/>
  <c r="AS34" i="7"/>
  <c r="BA34" i="7"/>
  <c r="BI34" i="7"/>
  <c r="Y32" i="7"/>
  <c r="AW32" i="7"/>
  <c r="BM32" i="7"/>
  <c r="W34" i="7"/>
  <c r="AE34" i="7"/>
  <c r="AM34" i="7"/>
  <c r="AU34" i="7"/>
  <c r="BC34" i="7"/>
  <c r="BK34" i="7"/>
  <c r="Q32" i="7"/>
  <c r="AO32" i="7"/>
  <c r="AA32" i="7"/>
  <c r="AQ32" i="7"/>
  <c r="BG32" i="7"/>
  <c r="AO34" i="7"/>
  <c r="AG34" i="8"/>
  <c r="AE46" i="7"/>
  <c r="AC46" i="7"/>
  <c r="AA46" i="7"/>
  <c r="AK32" i="1" l="1"/>
  <c r="BD27" i="1"/>
  <c r="BB27" i="1"/>
  <c r="AZ27" i="1"/>
  <c r="AX27" i="1"/>
  <c r="AV27" i="1"/>
  <c r="AT27" i="1"/>
  <c r="AR27" i="1"/>
  <c r="AP27" i="1"/>
  <c r="AN27" i="1"/>
  <c r="AL27" i="1"/>
  <c r="AJ27" i="1"/>
  <c r="AH27" i="1"/>
  <c r="AF27" i="1"/>
  <c r="AD27" i="1"/>
  <c r="AB27" i="1"/>
  <c r="Z27" i="1"/>
  <c r="X27" i="1"/>
  <c r="V27" i="1"/>
  <c r="T27" i="1"/>
  <c r="R27" i="1"/>
  <c r="P27" i="1"/>
  <c r="N27" i="1"/>
  <c r="L27" i="1"/>
  <c r="J27" i="1"/>
  <c r="H27" i="1"/>
  <c r="BA44" i="1"/>
  <c r="AF44" i="1"/>
  <c r="U44" i="1"/>
  <c r="AO44" i="1"/>
  <c r="U43" i="1"/>
  <c r="H44" i="1"/>
  <c r="H43" i="1"/>
  <c r="J44" i="1"/>
  <c r="J43" i="1"/>
  <c r="AP39" i="1" l="1"/>
  <c r="BH9" i="7" l="1"/>
  <c r="BF9" i="7"/>
  <c r="BD9" i="7"/>
  <c r="BB9" i="7"/>
  <c r="AZ9" i="7"/>
  <c r="AV130" i="7"/>
  <c r="DT77" i="7" l="1"/>
  <c r="DT75" i="7"/>
  <c r="DT73" i="7"/>
  <c r="DT71" i="7"/>
  <c r="DT69" i="7"/>
  <c r="DT67" i="7"/>
  <c r="M77" i="7" l="1"/>
  <c r="U77" i="7"/>
  <c r="AC77" i="7"/>
  <c r="Y77" i="7"/>
  <c r="S77" i="7"/>
  <c r="O77" i="7"/>
  <c r="W77" i="7"/>
  <c r="AE77" i="7"/>
  <c r="Q77" i="7"/>
  <c r="AA77" i="7"/>
  <c r="AE44" i="7"/>
  <c r="AA44" i="7"/>
  <c r="Y44" i="7"/>
  <c r="U44" i="7"/>
  <c r="S44" i="7"/>
  <c r="Q44" i="7"/>
  <c r="AJ36" i="7" l="1"/>
  <c r="AI36" i="7"/>
  <c r="AH36" i="7"/>
  <c r="AG36" i="7"/>
  <c r="AF36" i="7"/>
  <c r="AE36" i="7"/>
  <c r="AD36" i="7"/>
  <c r="AC36" i="7"/>
  <c r="AB36" i="7"/>
  <c r="AA36" i="7"/>
  <c r="Z36" i="7"/>
  <c r="Y36" i="7"/>
  <c r="X36" i="7"/>
  <c r="W36" i="7"/>
  <c r="V36" i="7"/>
  <c r="U36" i="7"/>
  <c r="T36" i="7"/>
  <c r="S36" i="7"/>
  <c r="R36" i="7"/>
  <c r="Q36" i="7"/>
  <c r="N95" i="7"/>
  <c r="L95" i="7"/>
  <c r="BK50"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M46" i="7"/>
  <c r="AK46" i="7"/>
  <c r="AI46" i="7"/>
  <c r="AG46" i="7"/>
  <c r="Y46" i="7"/>
  <c r="W46" i="7"/>
  <c r="U46" i="7"/>
  <c r="S46" i="7"/>
  <c r="Q46" i="7"/>
  <c r="AS42" i="7"/>
  <c r="AQ42" i="7"/>
  <c r="AO42" i="7"/>
  <c r="AM42" i="7"/>
  <c r="AK42" i="7"/>
  <c r="AI42" i="7"/>
  <c r="AG42" i="7"/>
  <c r="AE42" i="7"/>
  <c r="AC42" i="7"/>
  <c r="AA42" i="7"/>
  <c r="Y42" i="7"/>
  <c r="W42" i="7"/>
  <c r="U42" i="7"/>
  <c r="S42" i="7"/>
  <c r="Q42" i="7"/>
  <c r="AG40" i="7"/>
  <c r="AE40" i="7"/>
  <c r="AC40" i="7"/>
  <c r="AA40" i="7"/>
  <c r="Y40" i="7"/>
  <c r="W40" i="7"/>
  <c r="U40" i="7"/>
  <c r="S40" i="7"/>
  <c r="Q40" i="7"/>
  <c r="AI38" i="7"/>
  <c r="AG38" i="7"/>
  <c r="AE38" i="7"/>
  <c r="AC38" i="7"/>
  <c r="AA38" i="7"/>
  <c r="Y38" i="7"/>
  <c r="W38" i="7"/>
  <c r="U38" i="7"/>
  <c r="S38" i="7"/>
  <c r="Q38" i="7"/>
  <c r="BB14" i="4"/>
  <c r="O14" i="4"/>
  <c r="M14" i="4"/>
  <c r="K14" i="4"/>
  <c r="Y14" i="4"/>
  <c r="W14" i="4"/>
  <c r="U14" i="4"/>
  <c r="S14" i="4"/>
  <c r="K23" i="4"/>
  <c r="AH21" i="4"/>
  <c r="K21" i="4"/>
  <c r="K16" i="4"/>
  <c r="K19" i="4"/>
  <c r="K18" i="4"/>
  <c r="K22" i="4"/>
  <c r="K15" i="4"/>
  <c r="AM61" i="7" l="1"/>
  <c r="AK61" i="7"/>
  <c r="AI61" i="7"/>
  <c r="AG61" i="7"/>
  <c r="AE61" i="7"/>
  <c r="AC61" i="7"/>
  <c r="AA61" i="7"/>
  <c r="Y61" i="7"/>
  <c r="W61" i="7"/>
  <c r="U61" i="7"/>
  <c r="S61" i="7"/>
  <c r="Q61" i="7"/>
  <c r="AM59" i="7"/>
  <c r="AK59" i="7"/>
  <c r="AI59" i="7"/>
  <c r="AG59" i="7"/>
  <c r="AE59" i="7"/>
  <c r="AC59" i="7"/>
  <c r="AA59" i="7"/>
  <c r="Y59" i="7"/>
  <c r="W59" i="7"/>
  <c r="U59" i="7"/>
  <c r="S59" i="7"/>
  <c r="Q59" i="7"/>
  <c r="AM30" i="7"/>
  <c r="AK30" i="7"/>
  <c r="AI30" i="7"/>
  <c r="AG30" i="7"/>
  <c r="AE30" i="7"/>
  <c r="AC30" i="7"/>
  <c r="AA30" i="7"/>
  <c r="Y30" i="7"/>
  <c r="W30" i="7"/>
  <c r="U30" i="7"/>
  <c r="S30" i="7"/>
  <c r="Q30" i="7"/>
  <c r="AM28" i="7"/>
  <c r="AK28" i="7"/>
  <c r="AI28" i="7"/>
  <c r="AG28" i="7"/>
  <c r="AE28" i="7"/>
  <c r="AC28" i="7"/>
  <c r="AA28" i="7"/>
  <c r="Y28" i="7"/>
  <c r="W28" i="7"/>
  <c r="U28" i="7"/>
  <c r="S28" i="7"/>
  <c r="Q28" i="7"/>
  <c r="AG24" i="7"/>
  <c r="AE24" i="7"/>
  <c r="AC24" i="7"/>
  <c r="AA24" i="7"/>
  <c r="Y24" i="7"/>
  <c r="W24" i="7"/>
  <c r="U24" i="7"/>
  <c r="S24" i="7"/>
  <c r="Q24" i="7"/>
  <c r="AI22" i="7"/>
  <c r="AG22" i="7"/>
  <c r="AE22" i="7"/>
  <c r="AC22" i="7"/>
  <c r="AA22" i="7"/>
  <c r="Y22" i="7"/>
  <c r="W22" i="7"/>
  <c r="U22" i="7"/>
  <c r="S22" i="7"/>
  <c r="Q22" i="7"/>
  <c r="AJ20" i="7"/>
  <c r="AI20"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W46" i="1"/>
  <c r="AV46" i="1"/>
  <c r="AU46" i="1"/>
  <c r="AT46" i="1"/>
  <c r="AS46" i="1"/>
  <c r="AR46" i="1"/>
  <c r="AQ46" i="1"/>
  <c r="AP46" i="1"/>
  <c r="AO46" i="1"/>
  <c r="AN46" i="1"/>
  <c r="AM46" i="1"/>
  <c r="AL46" i="1"/>
  <c r="Z47" i="1"/>
  <c r="X47" i="1"/>
  <c r="V47" i="1"/>
  <c r="T47" i="1"/>
  <c r="R47" i="1"/>
  <c r="P47" i="1"/>
  <c r="N47" i="1"/>
  <c r="L47" i="1"/>
  <c r="J47" i="1"/>
  <c r="AA46" i="1"/>
  <c r="Z46" i="1"/>
  <c r="Y46" i="1"/>
  <c r="X46" i="1"/>
  <c r="W46" i="1"/>
  <c r="V46" i="1"/>
  <c r="U46" i="1"/>
  <c r="T46" i="1"/>
  <c r="S46" i="1"/>
  <c r="R46" i="1"/>
  <c r="Q46" i="1"/>
  <c r="P46" i="1"/>
  <c r="O46" i="1"/>
  <c r="N46" i="1"/>
  <c r="M46" i="1"/>
  <c r="L46" i="1"/>
  <c r="K46" i="1"/>
  <c r="J46" i="1"/>
  <c r="I46" i="1"/>
  <c r="H47" i="1"/>
  <c r="H46" i="1"/>
  <c r="AP29" i="1"/>
  <c r="AO29" i="1"/>
  <c r="AN29" i="1"/>
  <c r="AM29" i="1"/>
  <c r="AL29" i="1"/>
  <c r="AK29" i="1"/>
  <c r="AJ29" i="1"/>
  <c r="AI29" i="1"/>
  <c r="AH29" i="1"/>
  <c r="AG29" i="1"/>
  <c r="AF29" i="1"/>
  <c r="AE29" i="1"/>
  <c r="S29" i="1"/>
  <c r="R29" i="1"/>
  <c r="Q29" i="1"/>
  <c r="P29" i="1"/>
  <c r="O29" i="1"/>
  <c r="N29" i="1"/>
  <c r="M29" i="1"/>
  <c r="L29" i="1"/>
  <c r="K29" i="1"/>
  <c r="J29" i="1"/>
  <c r="I29" i="1"/>
  <c r="H29" i="1"/>
  <c r="BA24" i="1"/>
  <c r="AY24" i="1"/>
  <c r="AW24" i="1"/>
  <c r="AU24" i="1"/>
  <c r="AS24" i="1"/>
  <c r="AQ24" i="1"/>
  <c r="AO24" i="1"/>
  <c r="AE24" i="1"/>
  <c r="AC24" i="1"/>
  <c r="AA24" i="1"/>
  <c r="Y24" i="1"/>
  <c r="BD26" i="1"/>
  <c r="BB26" i="1"/>
  <c r="AZ26" i="1"/>
  <c r="AX26" i="1"/>
  <c r="AV26" i="1"/>
  <c r="AT26" i="1"/>
  <c r="AR26" i="1"/>
  <c r="AP26" i="1"/>
  <c r="AN26" i="1"/>
  <c r="AL26" i="1"/>
  <c r="AJ26" i="1"/>
  <c r="AH26" i="1"/>
  <c r="AF26" i="1"/>
  <c r="AD26" i="1"/>
  <c r="AB26" i="1"/>
  <c r="Z26" i="1"/>
  <c r="X26" i="1"/>
  <c r="V26" i="1"/>
  <c r="T26" i="1"/>
  <c r="R26" i="1"/>
  <c r="P26" i="1"/>
  <c r="N26" i="1"/>
  <c r="L26" i="1"/>
  <c r="J26" i="1"/>
  <c r="H26" i="1"/>
  <c r="AB22" i="1"/>
  <c r="Z22" i="1"/>
  <c r="X22" i="1"/>
  <c r="V22" i="1"/>
  <c r="T22" i="1"/>
  <c r="R22" i="1"/>
  <c r="P22" i="1"/>
  <c r="N22" i="1"/>
  <c r="L22" i="1"/>
  <c r="J22" i="1"/>
  <c r="AC21" i="1"/>
  <c r="AB21" i="1"/>
  <c r="AA21" i="1"/>
  <c r="Z21" i="1"/>
  <c r="Y21" i="1"/>
  <c r="X21" i="1"/>
  <c r="W21" i="1"/>
  <c r="V21" i="1"/>
  <c r="U21" i="1"/>
  <c r="T21" i="1"/>
  <c r="S21" i="1"/>
  <c r="R21" i="1"/>
  <c r="Q21" i="1"/>
  <c r="P21" i="1"/>
  <c r="O21" i="1"/>
  <c r="N21" i="1"/>
  <c r="M21" i="1"/>
  <c r="L21" i="1"/>
  <c r="K21" i="1"/>
  <c r="J21" i="1"/>
  <c r="I21" i="1"/>
  <c r="H22" i="1"/>
  <c r="H21" i="1"/>
  <c r="AB19" i="1"/>
  <c r="Z19" i="1"/>
  <c r="X19" i="1"/>
  <c r="V19" i="1"/>
  <c r="T19" i="1"/>
  <c r="R19" i="1"/>
  <c r="P19" i="1"/>
  <c r="N19" i="1"/>
  <c r="L19" i="1"/>
  <c r="J19" i="1"/>
  <c r="H19" i="1"/>
  <c r="AV17" i="1"/>
  <c r="AT17" i="1"/>
  <c r="AR17" i="1"/>
  <c r="AP17" i="1"/>
  <c r="AN17" i="1"/>
  <c r="AL17" i="1"/>
  <c r="AJ17" i="1"/>
  <c r="AH17" i="1"/>
  <c r="AF17" i="1"/>
  <c r="AD17" i="1"/>
  <c r="AB17" i="1"/>
  <c r="Z17" i="1"/>
  <c r="X17" i="1"/>
  <c r="V17" i="1"/>
  <c r="T17" i="1"/>
  <c r="R17" i="1"/>
  <c r="P17" i="1"/>
  <c r="N17" i="1"/>
  <c r="L17" i="1"/>
  <c r="J17" i="1"/>
  <c r="H17"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AZ7" i="7" l="1"/>
  <c r="BV9" i="7" s="1"/>
  <c r="AB95" i="7"/>
  <c r="Z95" i="7"/>
  <c r="X95" i="7"/>
  <c r="V95" i="7"/>
  <c r="T95" i="7"/>
  <c r="R95" i="7"/>
  <c r="BB5" i="1" l="1"/>
  <c r="AZ5" i="1"/>
  <c r="AX5" i="1"/>
  <c r="AV5" i="1"/>
  <c r="AT5" i="1"/>
  <c r="AR5" i="1"/>
  <c r="AM5" i="1"/>
  <c r="AE5" i="1"/>
  <c r="AC5" i="1"/>
  <c r="H24" i="1" l="1"/>
  <c r="AL47" i="1" l="1"/>
  <c r="AJ93" i="7" l="1"/>
  <c r="AV128" i="7"/>
  <c r="AV126" i="7"/>
  <c r="AV124" i="7"/>
  <c r="AV122" i="7"/>
  <c r="AV120" i="7"/>
  <c r="AV118" i="7"/>
  <c r="AV116" i="7"/>
  <c r="AV114" i="7"/>
  <c r="AV112" i="7"/>
  <c r="AV110" i="7"/>
  <c r="AV108" i="7"/>
  <c r="AV106" i="7"/>
  <c r="AV104" i="7"/>
  <c r="AV102" i="7"/>
  <c r="U130" i="7"/>
  <c r="U128" i="7"/>
  <c r="U126" i="7"/>
  <c r="U124" i="7"/>
  <c r="U122" i="7"/>
  <c r="U120" i="7"/>
  <c r="U118" i="7"/>
  <c r="U116" i="7"/>
  <c r="U114" i="7"/>
  <c r="U112" i="7"/>
  <c r="U110" i="7"/>
  <c r="U108" i="7"/>
  <c r="U106" i="7"/>
  <c r="U104" i="7"/>
  <c r="U102" i="7"/>
  <c r="M71" i="7"/>
  <c r="AE73" i="7"/>
  <c r="O69" i="7"/>
  <c r="Q67" i="7"/>
  <c r="BK65" i="7"/>
  <c r="BI65" i="7"/>
  <c r="BG65" i="7"/>
  <c r="BE65" i="7"/>
  <c r="BC65" i="7"/>
  <c r="BA65" i="7"/>
  <c r="AY65" i="7"/>
  <c r="AW65" i="7"/>
  <c r="AU65" i="7"/>
  <c r="AS65" i="7"/>
  <c r="AQ65" i="7"/>
  <c r="AO65" i="7"/>
  <c r="AM65" i="7"/>
  <c r="AK65" i="7"/>
  <c r="AI65" i="7"/>
  <c r="AG65" i="7"/>
  <c r="AE65" i="7"/>
  <c r="AC65" i="7"/>
  <c r="AA65" i="7"/>
  <c r="Y65" i="7"/>
  <c r="W65" i="7"/>
  <c r="U65" i="7"/>
  <c r="S65" i="7"/>
  <c r="Q65" i="7"/>
  <c r="BK63" i="7"/>
  <c r="BI63" i="7"/>
  <c r="BG63" i="7"/>
  <c r="BE63" i="7"/>
  <c r="BC63" i="7"/>
  <c r="BA63" i="7"/>
  <c r="AY63" i="7"/>
  <c r="AW63" i="7"/>
  <c r="AU63" i="7"/>
  <c r="AS63" i="7"/>
  <c r="AQ63" i="7"/>
  <c r="AO63" i="7"/>
  <c r="AM63" i="7"/>
  <c r="AK63" i="7"/>
  <c r="AI63" i="7"/>
  <c r="AG63" i="7"/>
  <c r="AE63" i="7"/>
  <c r="AC63" i="7"/>
  <c r="AA63" i="7"/>
  <c r="Y63" i="7"/>
  <c r="W63" i="7"/>
  <c r="U63" i="7"/>
  <c r="S63" i="7"/>
  <c r="Q63" i="7"/>
  <c r="AJ57" i="7"/>
  <c r="AE26" i="7"/>
  <c r="AC26" i="7"/>
  <c r="AA26" i="7"/>
  <c r="U26" i="7"/>
  <c r="S26" i="7"/>
  <c r="S75" i="7" l="1"/>
  <c r="AC75" i="7"/>
  <c r="W75" i="7"/>
  <c r="U75" i="7"/>
  <c r="AA75" i="7"/>
  <c r="AA69" i="7"/>
  <c r="Y67" i="7"/>
  <c r="W69" i="7"/>
  <c r="AE67" i="7"/>
  <c r="U73" i="7"/>
  <c r="AE75" i="7"/>
  <c r="AE69" i="7"/>
  <c r="Y75" i="7"/>
  <c r="Q75" i="7"/>
  <c r="AA71" i="7"/>
  <c r="Y69" i="7"/>
  <c r="W71" i="7"/>
  <c r="S67" i="7"/>
  <c r="Q69" i="7"/>
  <c r="O71" i="7"/>
  <c r="S73" i="7"/>
  <c r="AE71" i="7"/>
  <c r="AC67" i="7"/>
  <c r="AC69" i="7"/>
  <c r="Y71" i="7"/>
  <c r="U67" i="7"/>
  <c r="S69" i="7"/>
  <c r="Q71" i="7"/>
  <c r="M67" i="7"/>
  <c r="Y73" i="7"/>
  <c r="Q73" i="7"/>
  <c r="AA73" i="7"/>
  <c r="AC73" i="7"/>
  <c r="AA67" i="7"/>
  <c r="AC71" i="7"/>
  <c r="W67" i="7"/>
  <c r="U69" i="7"/>
  <c r="S71" i="7"/>
  <c r="O67" i="7"/>
  <c r="M69" i="7"/>
  <c r="W73" i="7"/>
  <c r="U71" i="7"/>
  <c r="Y26" i="7" l="1"/>
  <c r="Q26" i="7"/>
  <c r="AG31" i="8"/>
  <c r="H41" i="1"/>
  <c r="H39" i="1"/>
  <c r="H34" i="1"/>
  <c r="H35" i="1" s="1"/>
  <c r="H37"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O24" i="1"/>
  <c r="N24" i="1"/>
  <c r="M24" i="1"/>
  <c r="L24" i="1"/>
  <c r="J24" i="1"/>
  <c r="I24" i="1"/>
  <c r="AM9" i="5"/>
  <c r="AF9" i="5"/>
  <c r="AF8" i="5"/>
  <c r="AF7" i="5"/>
  <c r="H5" i="1"/>
  <c r="AD35" i="1" l="1"/>
</calcChain>
</file>

<file path=xl/sharedStrings.xml><?xml version="1.0" encoding="utf-8"?>
<sst xmlns="http://schemas.openxmlformats.org/spreadsheetml/2006/main" count="465" uniqueCount="383">
  <si>
    <t>申請の区分</t>
    <rPh sb="0" eb="2">
      <t>シンセイ</t>
    </rPh>
    <rPh sb="3" eb="5">
      <t>クブン</t>
    </rPh>
    <phoneticPr fontId="1"/>
  </si>
  <si>
    <t>：</t>
    <phoneticPr fontId="1"/>
  </si>
  <si>
    <t>新規</t>
    <rPh sb="0" eb="2">
      <t>シンキ</t>
    </rPh>
    <phoneticPr fontId="1"/>
  </si>
  <si>
    <t>許可番号</t>
    <rPh sb="0" eb="2">
      <t>キョカ</t>
    </rPh>
    <rPh sb="2" eb="4">
      <t>バンゴウ</t>
    </rPh>
    <phoneticPr fontId="1"/>
  </si>
  <si>
    <t>号</t>
    <rPh sb="0" eb="1">
      <t>ゴウ</t>
    </rPh>
    <phoneticPr fontId="1"/>
  </si>
  <si>
    <t>①　申請書及び添付書類の内容については、事実と相違ありません。</t>
    <rPh sb="2" eb="5">
      <t>シンセイショ</t>
    </rPh>
    <rPh sb="5" eb="6">
      <t>オヨ</t>
    </rPh>
    <rPh sb="7" eb="9">
      <t>テンプ</t>
    </rPh>
    <rPh sb="9" eb="11">
      <t>ショルイ</t>
    </rPh>
    <rPh sb="12" eb="14">
      <t>ナイヨウ</t>
    </rPh>
    <rPh sb="20" eb="22">
      <t>ジジツ</t>
    </rPh>
    <rPh sb="23" eb="25">
      <t>ソウイ</t>
    </rPh>
    <phoneticPr fontId="1"/>
  </si>
  <si>
    <t>②　地方自治法施行令第167条の4に該当しません。</t>
    <rPh sb="2" eb="4">
      <t>チホウ</t>
    </rPh>
    <rPh sb="4" eb="6">
      <t>ジチ</t>
    </rPh>
    <rPh sb="6" eb="7">
      <t>ホウ</t>
    </rPh>
    <rPh sb="7" eb="9">
      <t>セコウ</t>
    </rPh>
    <rPh sb="9" eb="10">
      <t>レイ</t>
    </rPh>
    <rPh sb="10" eb="11">
      <t>ダイ</t>
    </rPh>
    <rPh sb="14" eb="15">
      <t>ジョウ</t>
    </rPh>
    <rPh sb="18" eb="20">
      <t>ガイトウ</t>
    </rPh>
    <phoneticPr fontId="1"/>
  </si>
  <si>
    <t>商号又は名称</t>
    <rPh sb="0" eb="2">
      <t>ショウゴウ</t>
    </rPh>
    <rPh sb="2" eb="3">
      <t>マタ</t>
    </rPh>
    <rPh sb="4" eb="6">
      <t>メイショウ</t>
    </rPh>
    <phoneticPr fontId="1"/>
  </si>
  <si>
    <t>フリガナ</t>
    <phoneticPr fontId="1"/>
  </si>
  <si>
    <t>代表者役職名</t>
    <rPh sb="0" eb="3">
      <t>ダイヒョウシャ</t>
    </rPh>
    <rPh sb="3" eb="6">
      <t>ヤクショクメイ</t>
    </rPh>
    <phoneticPr fontId="1"/>
  </si>
  <si>
    <t>代表者氏名</t>
    <rPh sb="0" eb="3">
      <t>ダイヒョウシャ</t>
    </rPh>
    <rPh sb="3" eb="5">
      <t>シメイ</t>
    </rPh>
    <phoneticPr fontId="1"/>
  </si>
  <si>
    <t>郵便番号</t>
    <rPh sb="0" eb="4">
      <t>ユウビンバンゴウ</t>
    </rPh>
    <phoneticPr fontId="1"/>
  </si>
  <si>
    <t>-</t>
    <phoneticPr fontId="1"/>
  </si>
  <si>
    <t>都道府県名</t>
    <rPh sb="0" eb="4">
      <t>トドウフケン</t>
    </rPh>
    <rPh sb="4" eb="5">
      <t>メイ</t>
    </rPh>
    <phoneticPr fontId="1"/>
  </si>
  <si>
    <t>市区町村名</t>
    <rPh sb="0" eb="2">
      <t>シク</t>
    </rPh>
    <rPh sb="2" eb="4">
      <t>チョウソン</t>
    </rPh>
    <rPh sb="4" eb="5">
      <t>メイ</t>
    </rPh>
    <phoneticPr fontId="1"/>
  </si>
  <si>
    <t>所在地</t>
    <rPh sb="0" eb="3">
      <t>ショザイチ</t>
    </rPh>
    <phoneticPr fontId="1"/>
  </si>
  <si>
    <t>電話番号</t>
    <rPh sb="0" eb="2">
      <t>デンワ</t>
    </rPh>
    <rPh sb="2" eb="4">
      <t>バンゴウ</t>
    </rPh>
    <phoneticPr fontId="1"/>
  </si>
  <si>
    <t>FAX番号</t>
    <rPh sb="3" eb="5">
      <t>バンゴウ</t>
    </rPh>
    <phoneticPr fontId="1"/>
  </si>
  <si>
    <t>入札参加希望工種</t>
    <rPh sb="0" eb="2">
      <t>ニュウサツ</t>
    </rPh>
    <rPh sb="2" eb="4">
      <t>サンカ</t>
    </rPh>
    <rPh sb="4" eb="6">
      <t>キボウ</t>
    </rPh>
    <rPh sb="6" eb="7">
      <t>コウ</t>
    </rPh>
    <rPh sb="7" eb="8">
      <t>タネ</t>
    </rPh>
    <phoneticPr fontId="1"/>
  </si>
  <si>
    <t>土</t>
    <rPh sb="0" eb="1">
      <t>ツチ</t>
    </rPh>
    <phoneticPr fontId="1"/>
  </si>
  <si>
    <t>建</t>
    <rPh sb="0" eb="1">
      <t>ケン</t>
    </rPh>
    <phoneticPr fontId="1"/>
  </si>
  <si>
    <t>大</t>
    <rPh sb="0" eb="1">
      <t>ダイ</t>
    </rPh>
    <phoneticPr fontId="1"/>
  </si>
  <si>
    <t>左</t>
    <rPh sb="0" eb="1">
      <t>ヒダリ</t>
    </rPh>
    <phoneticPr fontId="1"/>
  </si>
  <si>
    <t>と</t>
    <phoneticPr fontId="1"/>
  </si>
  <si>
    <t>石</t>
    <rPh sb="0" eb="1">
      <t>イシ</t>
    </rPh>
    <phoneticPr fontId="1"/>
  </si>
  <si>
    <t>屋</t>
    <rPh sb="0" eb="1">
      <t>ヤ</t>
    </rPh>
    <phoneticPr fontId="1"/>
  </si>
  <si>
    <t>電</t>
    <rPh sb="0" eb="1">
      <t>デン</t>
    </rPh>
    <phoneticPr fontId="1"/>
  </si>
  <si>
    <t>管</t>
    <rPh sb="0" eb="1">
      <t>カン</t>
    </rPh>
    <phoneticPr fontId="1"/>
  </si>
  <si>
    <t>鋼</t>
    <rPh sb="0" eb="1">
      <t>ハガネ</t>
    </rPh>
    <phoneticPr fontId="1"/>
  </si>
  <si>
    <t>筋</t>
    <rPh sb="0" eb="1">
      <t>スジ</t>
    </rPh>
    <phoneticPr fontId="1"/>
  </si>
  <si>
    <t>舗</t>
    <rPh sb="0" eb="1">
      <t>ホ</t>
    </rPh>
    <phoneticPr fontId="1"/>
  </si>
  <si>
    <t>板</t>
    <rPh sb="0" eb="1">
      <t>イタ</t>
    </rPh>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</si>
  <si>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</si>
  <si>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</si>
  <si>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</si>
  <si>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</si>
  <si>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</si>
  <si>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</si>
  <si>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</si>
  <si>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</si>
  <si>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</si>
  <si>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ミズ</t>
    </rPh>
    <phoneticPr fontId="1"/>
  </si>
  <si>
    <t>消</t>
    <rPh sb="0" eb="1">
      <t>ショウ</t>
    </rPh>
    <phoneticPr fontId="1"/>
  </si>
  <si>
    <t>清</t>
    <rPh sb="0" eb="1">
      <t>シン</t>
    </rPh>
    <phoneticPr fontId="1"/>
  </si>
  <si>
    <t>経営事項審査審査基準日</t>
    <rPh sb="0" eb="2">
      <t>ケイエイ</t>
    </rPh>
    <rPh sb="2" eb="4">
      <t>ジコウ</t>
    </rPh>
    <rPh sb="4" eb="6">
      <t>シンサ</t>
    </rPh>
    <rPh sb="6" eb="8">
      <t>シンサ</t>
    </rPh>
    <rPh sb="8" eb="10">
      <t>キジュン</t>
    </rPh>
    <rPh sb="10" eb="11">
      <t>ビ</t>
    </rPh>
    <phoneticPr fontId="1"/>
  </si>
  <si>
    <t>受任者の有無</t>
    <rPh sb="0" eb="2">
      <t>ジュニン</t>
    </rPh>
    <rPh sb="2" eb="3">
      <t>シャ</t>
    </rPh>
    <rPh sb="4" eb="6">
      <t>ウム</t>
    </rPh>
    <phoneticPr fontId="1"/>
  </si>
  <si>
    <t>有している</t>
    <rPh sb="0" eb="1">
      <t>ユウ</t>
    </rPh>
    <phoneticPr fontId="1"/>
  </si>
  <si>
    <t>有していない</t>
    <rPh sb="0" eb="1">
      <t>ユウ</t>
    </rPh>
    <phoneticPr fontId="1"/>
  </si>
  <si>
    <t>置いている</t>
    <rPh sb="0" eb="1">
      <t>オ</t>
    </rPh>
    <phoneticPr fontId="1"/>
  </si>
  <si>
    <t>置いていない</t>
    <rPh sb="0" eb="1">
      <t>オ</t>
    </rPh>
    <phoneticPr fontId="1"/>
  </si>
  <si>
    <t>適格組合該当</t>
    <rPh sb="0" eb="2">
      <t>テキカク</t>
    </rPh>
    <rPh sb="2" eb="4">
      <t>クミアイ</t>
    </rPh>
    <rPh sb="4" eb="6">
      <t>ガイトウ</t>
    </rPh>
    <phoneticPr fontId="1"/>
  </si>
  <si>
    <t>該当する</t>
    <rPh sb="0" eb="2">
      <t>ガイトウ</t>
    </rPh>
    <phoneticPr fontId="1"/>
  </si>
  <si>
    <t>該当しない</t>
    <rPh sb="0" eb="2">
      <t>ガイトウ</t>
    </rPh>
    <phoneticPr fontId="1"/>
  </si>
  <si>
    <t>建災防協会加入</t>
    <rPh sb="0" eb="1">
      <t>タツル</t>
    </rPh>
    <rPh sb="1" eb="2">
      <t>サイ</t>
    </rPh>
    <rPh sb="2" eb="3">
      <t>ボウ</t>
    </rPh>
    <rPh sb="3" eb="5">
      <t>キョウカイ</t>
    </rPh>
    <rPh sb="5" eb="7">
      <t>カニュウ</t>
    </rPh>
    <phoneticPr fontId="1"/>
  </si>
  <si>
    <t>加入している</t>
    <rPh sb="0" eb="2">
      <t>カニュウ</t>
    </rPh>
    <phoneticPr fontId="1"/>
  </si>
  <si>
    <t>加入していない</t>
    <rPh sb="0" eb="2">
      <t>カニュウ</t>
    </rPh>
    <phoneticPr fontId="1"/>
  </si>
  <si>
    <t>（建災防協会：建設業労働災害防止協会）</t>
    <rPh sb="1" eb="2">
      <t>タツル</t>
    </rPh>
    <rPh sb="2" eb="3">
      <t>サイ</t>
    </rPh>
    <rPh sb="3" eb="4">
      <t>ボウ</t>
    </rPh>
    <rPh sb="4" eb="6">
      <t>キョウカイ</t>
    </rPh>
    <rPh sb="7" eb="10">
      <t>ケンセツギョウ</t>
    </rPh>
    <rPh sb="10" eb="12">
      <t>ロウドウ</t>
    </rPh>
    <rPh sb="12" eb="14">
      <t>サイガイ</t>
    </rPh>
    <rPh sb="14" eb="16">
      <t>ボウシ</t>
    </rPh>
    <rPh sb="16" eb="18">
      <t>キョウカイ</t>
    </rPh>
    <phoneticPr fontId="1"/>
  </si>
  <si>
    <t>外資状況</t>
    <rPh sb="0" eb="2">
      <t>ガイシ</t>
    </rPh>
    <rPh sb="2" eb="4">
      <t>ジョウキョウ</t>
    </rPh>
    <phoneticPr fontId="1"/>
  </si>
  <si>
    <t>申請担当者氏名</t>
    <rPh sb="0" eb="2">
      <t>シンセイ</t>
    </rPh>
    <rPh sb="2" eb="5">
      <t>タントウシャ</t>
    </rPh>
    <rPh sb="5" eb="7">
      <t>シメイ</t>
    </rPh>
    <phoneticPr fontId="1"/>
  </si>
  <si>
    <t>連絡先電話番号</t>
    <rPh sb="0" eb="2">
      <t>レンラク</t>
    </rPh>
    <rPh sb="2" eb="3">
      <t>サキ</t>
    </rPh>
    <rPh sb="3" eb="5">
      <t>デンワ</t>
    </rPh>
    <rPh sb="5" eb="7">
      <t>バンゴウ</t>
    </rPh>
    <phoneticPr fontId="1"/>
  </si>
  <si>
    <t>所属名・内線</t>
    <rPh sb="0" eb="2">
      <t>ショゾク</t>
    </rPh>
    <rPh sb="2" eb="3">
      <t>メイ</t>
    </rPh>
    <rPh sb="4" eb="6">
      <t>ナイセン</t>
    </rPh>
    <phoneticPr fontId="1"/>
  </si>
  <si>
    <t>タ</t>
    <phoneticPr fontId="1"/>
  </si>
  <si>
    <t>し</t>
    <phoneticPr fontId="1"/>
  </si>
  <si>
    <t>ガ</t>
    <phoneticPr fontId="1"/>
  </si>
  <si>
    <t>様式１</t>
    <rPh sb="0" eb="2">
      <t>ヨウシキ</t>
    </rPh>
    <phoneticPr fontId="1"/>
  </si>
  <si>
    <t>市内営業所等有無</t>
    <rPh sb="0" eb="1">
      <t>シ</t>
    </rPh>
    <rPh sb="1" eb="2">
      <t>ナイ</t>
    </rPh>
    <rPh sb="2" eb="5">
      <t>エイギョウショ</t>
    </rPh>
    <rPh sb="5" eb="6">
      <t>トウ</t>
    </rPh>
    <rPh sb="6" eb="8">
      <t>ウム</t>
    </rPh>
    <phoneticPr fontId="1"/>
  </si>
  <si>
    <t>市内営業所等名称</t>
    <rPh sb="0" eb="2">
      <t>シナイ</t>
    </rPh>
    <rPh sb="2" eb="5">
      <t>エイギョウショ</t>
    </rPh>
    <rPh sb="5" eb="6">
      <t>トウ</t>
    </rPh>
    <rPh sb="6" eb="8">
      <t>メイショウ</t>
    </rPh>
    <phoneticPr fontId="1"/>
  </si>
  <si>
    <t>継続</t>
    <rPh sb="0" eb="2">
      <t>ケイゾク</t>
    </rPh>
    <phoneticPr fontId="1"/>
  </si>
  <si>
    <t>様</t>
    <rPh sb="0" eb="1">
      <t>サマ</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</si>
  <si>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</si>
  <si>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</si>
  <si>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</si>
  <si>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</si>
  <si>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</si>
  <si>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</si>
  <si>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</si>
  <si>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</si>
  <si>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</si>
  <si>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</si>
  <si>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</si>
  <si>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</si>
  <si>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</si>
  <si>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</si>
  <si>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</si>
  <si>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</si>
  <si>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まで、下記の権限を委任します。</t>
    <rPh sb="3" eb="5">
      <t>カキ</t>
    </rPh>
    <rPh sb="6" eb="8">
      <t>ケンゲン</t>
    </rPh>
    <rPh sb="9" eb="11">
      <t>イニン</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</si>
  <si>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</si>
  <si>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</si>
  <si>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</si>
  <si>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</si>
  <si>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</si>
  <si>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</si>
  <si>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</si>
  <si>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</si>
  <si>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大田原市建設工事－１</t>
    <rPh sb="0" eb="3">
      <t>オオタワラ</t>
    </rPh>
    <rPh sb="3" eb="4">
      <t>シ</t>
    </rPh>
    <rPh sb="4" eb="6">
      <t>ケンセツ</t>
    </rPh>
    <rPh sb="6" eb="8">
      <t>コウジ</t>
    </rPh>
    <phoneticPr fontId="1"/>
  </si>
  <si>
    <t>申請区分</t>
    <rPh sb="0" eb="2">
      <t>シンセイ</t>
    </rPh>
    <rPh sb="2" eb="4">
      <t>クブン</t>
    </rPh>
    <phoneticPr fontId="1"/>
  </si>
  <si>
    <t>　太枠内のみを、左詰めで記入して下さい。（金額等の数字のみ右詰めで記入）</t>
    <rPh sb="8" eb="9">
      <t>ヒダリ</t>
    </rPh>
    <rPh sb="9" eb="10">
      <t>ツ</t>
    </rPh>
    <rPh sb="12" eb="14">
      <t>キニュウ</t>
    </rPh>
    <rPh sb="21" eb="23">
      <t>キンガク</t>
    </rPh>
    <rPh sb="23" eb="24">
      <t>トウ</t>
    </rPh>
    <rPh sb="25" eb="27">
      <t>スウジ</t>
    </rPh>
    <rPh sb="29" eb="31">
      <t>ミギヅメ</t>
    </rPh>
    <rPh sb="33" eb="35">
      <t>キニュウ</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</si>
  <si>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</si>
  <si>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</si>
  <si>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</si>
  <si>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</si>
  <si>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貴社名</t>
    <rPh sb="0" eb="2">
      <t>キシャ</t>
    </rPh>
    <rPh sb="2" eb="3">
      <t>メイ</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</si>
  <si>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</si>
  <si>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</si>
  <si>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</si>
  <si>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</si>
  <si>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</si>
  <si>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</si>
  <si>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</si>
  <si>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</si>
  <si>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</si>
  <si>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</si>
  <si>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</si>
  <si>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</si>
  <si>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</si>
  <si>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</si>
  <si>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</si>
  <si>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</si>
  <si>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</si>
  <si>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</si>
  <si>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</si>
  <si>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</si>
  <si>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</si>
  <si>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営業所名称</t>
    <rPh sb="0" eb="2">
      <t>エイギョウ</t>
    </rPh>
    <rPh sb="2" eb="3">
      <t>ジョ</t>
    </rPh>
    <rPh sb="3" eb="5">
      <t>メイショウ</t>
    </rPh>
    <phoneticPr fontId="1"/>
  </si>
  <si>
    <t>両項目の文字数の合計が15文字</t>
    <rPh sb="0" eb="1">
      <t>リョウ</t>
    </rPh>
    <rPh sb="1" eb="3">
      <t>コウモク</t>
    </rPh>
    <rPh sb="4" eb="7">
      <t>モジスウ</t>
    </rPh>
    <rPh sb="8" eb="10">
      <t>ゴウケイ</t>
    </rPh>
    <rPh sb="13" eb="15">
      <t>モジ</t>
    </rPh>
    <phoneticPr fontId="1"/>
  </si>
  <si>
    <t>を超えないようにしてください。</t>
    <rPh sb="1" eb="2">
      <t>コ</t>
    </rPh>
    <phoneticPr fontId="1"/>
  </si>
  <si>
    <t>－</t>
    <phoneticPr fontId="1"/>
  </si>
  <si>
    <t>大田原市建設工事－２</t>
    <rPh sb="0" eb="3">
      <t>オオタワラ</t>
    </rPh>
    <rPh sb="3" eb="4">
      <t>シ</t>
    </rPh>
    <rPh sb="4" eb="6">
      <t>ケンセツ</t>
    </rPh>
    <rPh sb="6" eb="8">
      <t>コウジ</t>
    </rPh>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</si>
  <si>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</si>
  <si>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</si>
  <si>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</si>
  <si>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</si>
  <si>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</si>
  <si>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</si>
  <si>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</si>
  <si>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</si>
  <si>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</si>
  <si>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</si>
  <si>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</si>
  <si>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</si>
  <si>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</si>
  <si>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建設工事に関する調べ</t>
    <phoneticPr fontId="1"/>
  </si>
  <si>
    <t>大田原市建設工事－３</t>
    <rPh sb="0" eb="3">
      <t>オオタワラ</t>
    </rPh>
    <rPh sb="3" eb="4">
      <t>シ</t>
    </rPh>
    <rPh sb="4" eb="6">
      <t>ケンセツ</t>
    </rPh>
    <rPh sb="6" eb="8">
      <t>コウジ</t>
    </rPh>
    <phoneticPr fontId="1"/>
  </si>
  <si>
    <t>建設業許可番号</t>
    <rPh sb="0" eb="3">
      <t>ケンセツギョウ</t>
    </rPh>
    <rPh sb="3" eb="5">
      <t>キョカ</t>
    </rPh>
    <rPh sb="5" eb="7">
      <t>バンゴウ</t>
    </rPh>
    <phoneticPr fontId="1"/>
  </si>
  <si>
    <t>-</t>
    <phoneticPr fontId="1"/>
  </si>
  <si>
    <t>コード</t>
    <phoneticPr fontId="1"/>
  </si>
  <si>
    <t>建設工事の種類</t>
    <rPh sb="0" eb="2">
      <t>ケンセツ</t>
    </rPh>
    <rPh sb="2" eb="4">
      <t>コウジ</t>
    </rPh>
    <rPh sb="5" eb="7">
      <t>シュルイ</t>
    </rPh>
    <phoneticPr fontId="1"/>
  </si>
  <si>
    <t>登録希望</t>
    <rPh sb="0" eb="2">
      <t>トウロク</t>
    </rPh>
    <rPh sb="2" eb="4">
      <t>キボウ</t>
    </rPh>
    <phoneticPr fontId="1"/>
  </si>
  <si>
    <t>土木一式</t>
    <rPh sb="0" eb="2">
      <t>ドボク</t>
    </rPh>
    <rPh sb="2" eb="4">
      <t>イッシキ</t>
    </rPh>
    <phoneticPr fontId="1"/>
  </si>
  <si>
    <t>板金</t>
    <rPh sb="0" eb="2">
      <t>バンキン</t>
    </rPh>
    <phoneticPr fontId="1"/>
  </si>
  <si>
    <t>建築一式</t>
    <rPh sb="0" eb="2">
      <t>ケンチク</t>
    </rPh>
    <rPh sb="2" eb="4">
      <t>イッシキ</t>
    </rPh>
    <phoneticPr fontId="1"/>
  </si>
  <si>
    <t>ガラス</t>
    <phoneticPr fontId="1"/>
  </si>
  <si>
    <t>大工</t>
    <rPh sb="0" eb="2">
      <t>ダイク</t>
    </rPh>
    <phoneticPr fontId="1"/>
  </si>
  <si>
    <t>塗装</t>
    <rPh sb="0" eb="2">
      <t>トソウ</t>
    </rPh>
    <phoneticPr fontId="1"/>
  </si>
  <si>
    <t>左官</t>
    <rPh sb="0" eb="2">
      <t>サカン</t>
    </rPh>
    <phoneticPr fontId="1"/>
  </si>
  <si>
    <t>防水</t>
    <rPh sb="0" eb="2">
      <t>ボウスイ</t>
    </rPh>
    <phoneticPr fontId="1"/>
  </si>
  <si>
    <t>とび・土工・コンクリート</t>
    <rPh sb="3" eb="4">
      <t>ド</t>
    </rPh>
    <rPh sb="4" eb="5">
      <t>コウ</t>
    </rPh>
    <phoneticPr fontId="1"/>
  </si>
  <si>
    <t>内装仕上</t>
    <rPh sb="0" eb="2">
      <t>ナイソウ</t>
    </rPh>
    <rPh sb="2" eb="4">
      <t>シアゲ</t>
    </rPh>
    <phoneticPr fontId="1"/>
  </si>
  <si>
    <t>機械器具設置</t>
    <rPh sb="0" eb="2">
      <t>キカイ</t>
    </rPh>
    <rPh sb="2" eb="4">
      <t>キグ</t>
    </rPh>
    <rPh sb="4" eb="6">
      <t>セッチ</t>
    </rPh>
    <phoneticPr fontId="1"/>
  </si>
  <si>
    <t>屋根</t>
    <rPh sb="0" eb="2">
      <t>ヤネ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</si>
  <si>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</si>
  <si>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</si>
  <si>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</si>
  <si>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造園</t>
    <rPh sb="0" eb="2">
      <t>ゾウエン</t>
    </rPh>
    <phoneticPr fontId="1"/>
  </si>
  <si>
    <t>タイル・れんが・ブロック</t>
    <phoneticPr fontId="1"/>
  </si>
  <si>
    <t>さく井</t>
    <rPh sb="2" eb="3">
      <t>イ</t>
    </rPh>
    <phoneticPr fontId="1"/>
  </si>
  <si>
    <t>鋼構造物</t>
    <rPh sb="0" eb="1">
      <t>ハガネ</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</si>
  <si>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</si>
  <si>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</si>
  <si>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</si>
  <si>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ほ装</t>
    <rPh sb="1" eb="2">
      <t>ソウ</t>
    </rPh>
    <phoneticPr fontId="1"/>
  </si>
  <si>
    <t>消防施設</t>
    <rPh sb="0" eb="2">
      <t>ショウボウ</t>
    </rPh>
    <rPh sb="2" eb="4">
      <t>シセツ</t>
    </rPh>
    <phoneticPr fontId="1"/>
  </si>
  <si>
    <t>しゅんせつ</t>
    <phoneticPr fontId="1"/>
  </si>
  <si>
    <t>清掃施設</t>
    <rPh sb="0" eb="2">
      <t>セイソウ</t>
    </rPh>
    <rPh sb="2" eb="4">
      <t>シセツ</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</si>
  <si>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</si>
  <si>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</si>
  <si>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</si>
  <si>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（「１」の場合委任状を添付）</t>
    <rPh sb="5" eb="7">
      <t>バアイ</t>
    </rPh>
    <rPh sb="7" eb="10">
      <t>イニンジョウ</t>
    </rPh>
    <rPh sb="11" eb="13">
      <t>テンプ</t>
    </rPh>
    <phoneticPr fontId="1"/>
  </si>
  <si>
    <t>なお、私は申請にあたり以下のことについて誓約いたします。</t>
    <rPh sb="3" eb="4">
      <t>ワタシ</t>
    </rPh>
    <rPh sb="5" eb="7">
      <t>シンセイ</t>
    </rPh>
    <rPh sb="11" eb="13">
      <t>イカ</t>
    </rPh>
    <rPh sb="20" eb="22">
      <t>セイヤク</t>
    </rPh>
    <phoneticPr fontId="1"/>
  </si>
  <si>
    <t>（実印）</t>
    <rPh sb="1" eb="2">
      <t>ジツ</t>
    </rPh>
    <rPh sb="2" eb="3">
      <t>イン</t>
    </rPh>
    <phoneticPr fontId="1"/>
  </si>
  <si>
    <t>申請者</t>
    <rPh sb="0" eb="3">
      <t>シンセイシャ</t>
    </rPh>
    <phoneticPr fontId="1"/>
  </si>
  <si>
    <t>解</t>
    <rPh sb="0" eb="1">
      <t>カイ</t>
    </rPh>
    <phoneticPr fontId="1"/>
  </si>
  <si>
    <t>解体</t>
    <rPh sb="0" eb="2">
      <t>カイタイ</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</si>
  <si>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</si>
  <si>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</si>
  <si>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</si>
  <si>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</si>
  <si>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</si>
  <si>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</si>
  <si>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</si>
  <si>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</si>
  <si>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</si>
  <si>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</si>
  <si>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</si>
  <si>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</si>
  <si>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</si>
  <si>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</si>
  <si>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</si>
  <si>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入札参加希望工種</t>
    <rPh sb="0" eb="2">
      <t>ニュウサツ</t>
    </rPh>
    <rPh sb="2" eb="4">
      <t>サンカ</t>
    </rPh>
    <rPh sb="4" eb="6">
      <t>キボウ</t>
    </rPh>
    <rPh sb="6" eb="8">
      <t>コウシュ</t>
    </rPh>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</si>
  <si>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</si>
  <si>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</si>
  <si>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</si>
  <si>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</si>
  <si>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</si>
  <si>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</si>
  <si>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</si>
  <si>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</si>
  <si>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</si>
  <si>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夕</t>
    <rPh sb="0" eb="1">
      <t>ユウ</t>
    </rPh>
    <phoneticPr fontId="4"/>
  </si>
  <si>
    <t>鋼</t>
    <rPh sb="0" eb="1">
      <t>コウ</t>
    </rPh>
    <phoneticPr fontId="4"/>
  </si>
  <si>
    <t>筋</t>
    <rPh sb="0" eb="1">
      <t>スジ</t>
    </rPh>
    <phoneticPr fontId="4"/>
  </si>
  <si>
    <t>舗</t>
    <rPh sb="0" eb="1">
      <t>ホ</t>
    </rPh>
    <phoneticPr fontId="4"/>
  </si>
  <si>
    <t>し</t>
    <phoneticPr fontId="4"/>
  </si>
  <si>
    <t>板</t>
    <rPh sb="0" eb="1">
      <t>イタ</t>
    </rPh>
    <phoneticPr fontId="4"/>
  </si>
  <si>
    <t>ガ</t>
    <phoneticPr fontId="4"/>
  </si>
  <si>
    <t>塗</t>
    <rPh sb="0" eb="1">
      <t>ヌリ</t>
    </rPh>
    <phoneticPr fontId="4"/>
  </si>
  <si>
    <t>防</t>
    <rPh sb="0" eb="1">
      <t>ボウ</t>
    </rPh>
    <phoneticPr fontId="4"/>
  </si>
  <si>
    <t>内</t>
    <rPh sb="0" eb="1">
      <t>ウチ</t>
    </rPh>
    <phoneticPr fontId="4"/>
  </si>
  <si>
    <t>機</t>
    <rPh sb="0" eb="1">
      <t>キ</t>
    </rPh>
    <phoneticPr fontId="4"/>
  </si>
  <si>
    <t>絶</t>
    <rPh sb="0" eb="1">
      <t>ゼッ</t>
    </rPh>
    <phoneticPr fontId="4"/>
  </si>
  <si>
    <t>通</t>
    <rPh sb="0" eb="1">
      <t>トオ</t>
    </rPh>
    <phoneticPr fontId="4"/>
  </si>
  <si>
    <t>園</t>
    <rPh sb="0" eb="1">
      <t>エン</t>
    </rPh>
    <phoneticPr fontId="4"/>
  </si>
  <si>
    <t>井</t>
    <rPh sb="0" eb="1">
      <t>イ</t>
    </rPh>
    <phoneticPr fontId="4"/>
  </si>
  <si>
    <t>具</t>
    <rPh sb="0" eb="1">
      <t>グ</t>
    </rPh>
    <phoneticPr fontId="4"/>
  </si>
  <si>
    <t>水</t>
    <rPh sb="0" eb="1">
      <t>ミズ</t>
    </rPh>
    <phoneticPr fontId="4"/>
  </si>
  <si>
    <t>消</t>
    <rPh sb="0" eb="1">
      <t>ショウ</t>
    </rPh>
    <phoneticPr fontId="4"/>
  </si>
  <si>
    <t>清</t>
    <rPh sb="0" eb="1">
      <t>キヨシ</t>
    </rPh>
    <phoneticPr fontId="4"/>
  </si>
  <si>
    <t>解</t>
    <rPh sb="0" eb="1">
      <t>カイ</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</si>
  <si>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</si>
  <si>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</si>
  <si>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</si>
  <si>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</si>
  <si>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適格組合該当</t>
    <rPh sb="0" eb="2">
      <t>テキカク</t>
    </rPh>
    <rPh sb="2" eb="4">
      <t>クミアイ</t>
    </rPh>
    <rPh sb="4" eb="6">
      <t>ガイトウ</t>
    </rPh>
    <phoneticPr fontId="4"/>
  </si>
  <si>
    <t>建災防協会加入</t>
    <rPh sb="0" eb="1">
      <t>ケン</t>
    </rPh>
    <rPh sb="3" eb="5">
      <t>キョウカイ</t>
    </rPh>
    <rPh sb="5" eb="7">
      <t>カニュウ</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</si>
  <si>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</si>
  <si>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</si>
  <si>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</si>
  <si>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</si>
  <si>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</si>
  <si>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</si>
  <si>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（建災防協会：建設業労働災害防止協会）</t>
    <rPh sb="4" eb="6">
      <t>キョウカイ</t>
    </rPh>
    <rPh sb="7" eb="9">
      <t>ケンセツ</t>
    </rPh>
    <rPh sb="9" eb="10">
      <t>ギョウ</t>
    </rPh>
    <rPh sb="10" eb="12">
      <t>ロウドウ</t>
    </rPh>
    <rPh sb="12" eb="14">
      <t>サイガイ</t>
    </rPh>
    <rPh sb="14" eb="16">
      <t>ボウシ</t>
    </rPh>
    <rPh sb="16" eb="18">
      <t>キョウカイ</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</si>
  <si>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</si>
  <si>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</si>
  <si>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</si>
  <si>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</si>
  <si>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</si>
  <si>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経営事項審査基準日</t>
    <rPh sb="0" eb="2">
      <t>ケイエイ</t>
    </rPh>
    <rPh sb="2" eb="4">
      <t>ジコウ</t>
    </rPh>
    <rPh sb="4" eb="6">
      <t>シンサ</t>
    </rPh>
    <rPh sb="6" eb="8">
      <t>キジュン</t>
    </rPh>
    <rPh sb="8" eb="9">
      <t>ビ</t>
    </rPh>
    <phoneticPr fontId="4"/>
  </si>
  <si>
    <t>着色部分に入力をお願いいたします。</t>
    <rPh sb="0" eb="2">
      <t>チャクショク</t>
    </rPh>
    <rPh sb="2" eb="4">
      <t>ブブン</t>
    </rPh>
    <rPh sb="5" eb="7">
      <t>ニュウリョク</t>
    </rPh>
    <rPh sb="9" eb="10">
      <t>ネガ</t>
    </rPh>
    <phoneticPr fontId="4"/>
  </si>
  <si>
    <t>入札参加希望工種のセルを指定し、希望する工種に「○」を選んでください（複数希望可）</t>
    <rPh sb="0" eb="2">
      <t>ニュウサツ</t>
    </rPh>
    <rPh sb="2" eb="4">
      <t>サンカ</t>
    </rPh>
    <rPh sb="4" eb="6">
      <t>キボウ</t>
    </rPh>
    <rPh sb="6" eb="8">
      <t>コウシュ</t>
    </rPh>
    <rPh sb="12" eb="14">
      <t>シテイ</t>
    </rPh>
    <rPh sb="16" eb="18">
      <t>キボウ</t>
    </rPh>
    <rPh sb="20" eb="22">
      <t>コウシュ</t>
    </rPh>
    <rPh sb="27" eb="28">
      <t>エラ</t>
    </rPh>
    <rPh sb="35" eb="37">
      <t>フクスウ</t>
    </rPh>
    <rPh sb="37" eb="39">
      <t>キボウ</t>
    </rPh>
    <rPh sb="39" eb="40">
      <t>カ</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</si>
  <si>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</si>
  <si>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</si>
  <si>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</si>
  <si>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</si>
  <si>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</si>
  <si>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</si>
  <si>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</si>
  <si>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</si>
  <si>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</si>
  <si>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</si>
  <si>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</si>
  <si>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年間平均売上高</t>
    <rPh sb="0" eb="2">
      <t>ネンカン</t>
    </rPh>
    <rPh sb="2" eb="4">
      <t>ヘイキン</t>
    </rPh>
    <rPh sb="4" eb="6">
      <t>ウリアゲ</t>
    </rPh>
    <rPh sb="6" eb="7">
      <t>タカ</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</si>
  <si>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</si>
  <si>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</si>
  <si>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</si>
  <si>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</si>
  <si>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</si>
  <si>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</si>
  <si>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</si>
  <si>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</si>
  <si>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</si>
  <si>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</si>
  <si>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</si>
  <si>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営業所名称</t>
    <rPh sb="0" eb="3">
      <t>えいぎょうしょ</t>
    </rPh>
    <rPh sb="3" eb="5">
      <t>めいしょう</t>
    </rPh>
    <phoneticPr fontId="4" type="Hiragana"/>
  </si>
  <si>
    <t>所在地</t>
    <rPh sb="0" eb="3">
      <t>しょざいち</t>
    </rPh>
    <phoneticPr fontId="4" type="Hiragana"/>
  </si>
  <si>
    <t>郵便番号</t>
    <rPh sb="0" eb="2">
      <t>ゆうびん</t>
    </rPh>
    <rPh sb="2" eb="4">
      <t>ばんごう</t>
    </rPh>
    <phoneticPr fontId="4" type="Hiragana"/>
  </si>
  <si>
    <t>電話番号</t>
    <rPh sb="0" eb="2">
      <t>でんわ</t>
    </rPh>
    <rPh sb="2" eb="4">
      <t>ばんごう</t>
    </rPh>
    <phoneticPr fontId="4" type="Hiragana"/>
  </si>
  <si>
    <t>建設業許可番号</t>
    <rPh sb="0" eb="2">
      <t>けんせつ</t>
    </rPh>
    <rPh sb="2" eb="3">
      <t>ぎょう</t>
    </rPh>
    <rPh sb="3" eb="5">
      <t>きょか</t>
    </rPh>
    <rPh sb="5" eb="7">
      <t>ばんごう</t>
    </rPh>
    <phoneticPr fontId="4" type="Hiragana"/>
  </si>
  <si>
    <t>大臣</t>
    <rPh sb="0" eb="2">
      <t>だいじん</t>
    </rPh>
    <phoneticPr fontId="4" type="Hiragana"/>
  </si>
  <si>
    <t>知事</t>
    <rPh sb="0" eb="2">
      <t>ちじ</t>
    </rPh>
    <phoneticPr fontId="4" type="Hiragana"/>
  </si>
  <si>
    <t>－</t>
    <phoneticPr fontId="4" type="Hiragana"/>
  </si>
  <si>
    <t>第</t>
    <rPh sb="0" eb="1">
      <t>だい</t>
    </rPh>
    <phoneticPr fontId="4" type="Hiragana"/>
  </si>
  <si>
    <t>号</t>
    <rPh sb="0" eb="1">
      <t>ごう</t>
    </rPh>
    <phoneticPr fontId="4" type="Hiragana"/>
  </si>
  <si>
    <t>）</t>
    <phoneticPr fontId="4" type="Hiragana"/>
  </si>
  <si>
    <t>（特</t>
    <rPh sb="1" eb="2">
      <t>とく</t>
    </rPh>
    <phoneticPr fontId="4" type="Hiragana"/>
  </si>
  <si>
    <t>（般</t>
    <rPh sb="1" eb="2">
      <t>はん</t>
    </rPh>
    <phoneticPr fontId="4" type="Hiragana"/>
  </si>
  <si>
    <t>）第</t>
    <rPh sb="1" eb="2">
      <t>ダイ</t>
    </rPh>
    <phoneticPr fontId="1"/>
  </si>
  <si>
    <t>－</t>
    <phoneticPr fontId="1"/>
  </si>
  <si>
    <t>申請書提出日</t>
    <rPh sb="0" eb="2">
      <t>しんせい</t>
    </rPh>
    <rPh sb="2" eb="3">
      <t>しょ</t>
    </rPh>
    <rPh sb="3" eb="5">
      <t>ていしゅつ</t>
    </rPh>
    <rPh sb="5" eb="6">
      <t>び</t>
    </rPh>
    <phoneticPr fontId="4" type="Hiragana"/>
  </si>
  <si>
    <t>－</t>
    <phoneticPr fontId="4" type="Hiragana"/>
  </si>
  <si>
    <t>ＦＡＸ番号</t>
    <rPh sb="3" eb="5">
      <t>ばんごう</t>
    </rPh>
    <phoneticPr fontId="4" type="Hiragana"/>
  </si>
  <si>
    <t>営　　　　　業　　　　　所　　　　　欄</t>
    <rPh sb="0" eb="1">
      <t>えい</t>
    </rPh>
    <rPh sb="6" eb="7">
      <t>ぎょう</t>
    </rPh>
    <rPh sb="12" eb="13">
      <t>しょ</t>
    </rPh>
    <rPh sb="18" eb="19">
      <t>らん</t>
    </rPh>
    <phoneticPr fontId="4" type="Hiragana"/>
  </si>
  <si>
    <t>その他</t>
    <rPh sb="2" eb="3">
      <t>た</t>
    </rPh>
    <phoneticPr fontId="4" type="Hiragana"/>
  </si>
  <si>
    <t>前回受付番号</t>
    <rPh sb="0" eb="2">
      <t>ゼンカイ</t>
    </rPh>
    <rPh sb="2" eb="4">
      <t>ウケツケ</t>
    </rPh>
    <rPh sb="4" eb="6">
      <t>バンゴウ</t>
    </rPh>
    <phoneticPr fontId="4"/>
  </si>
  <si>
    <t>証明書取得日及び番号（</t>
    <phoneticPr fontId="1"/>
  </si>
  <si>
    <t>)</t>
    <phoneticPr fontId="1"/>
  </si>
  <si>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4" type="Hiragana"/>
  </si>
  <si>
    <t>外資状況</t>
    <rPh sb="0" eb="2">
      <t>がいし</t>
    </rPh>
    <rPh sb="2" eb="4">
      <t>じょうきょう</t>
    </rPh>
    <phoneticPr fontId="4" type="Hiragana"/>
  </si>
  <si>
    <t>証明書取得日</t>
    <rPh sb="0" eb="2">
      <t>ショウメイ</t>
    </rPh>
    <rPh sb="2" eb="3">
      <t>ショ</t>
    </rPh>
    <rPh sb="3" eb="5">
      <t>シュトク</t>
    </rPh>
    <rPh sb="5" eb="6">
      <t>ビ</t>
    </rPh>
    <phoneticPr fontId="4"/>
  </si>
  <si>
    <t>番号</t>
    <rPh sb="0" eb="2">
      <t>ばんごう</t>
    </rPh>
    <phoneticPr fontId="4" type="Hiragana"/>
  </si>
  <si>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</si>
  <si>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</si>
  <si>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割合</t>
    <rPh sb="0" eb="2">
      <t>わりあい</t>
    </rPh>
    <phoneticPr fontId="4" type="Hiragana"/>
  </si>
  <si>
    <t>％</t>
    <phoneticPr fontId="4" type="Hiragana"/>
  </si>
  <si>
    <t>国　　名</t>
    <rPh sb="0" eb="1">
      <t>くに</t>
    </rPh>
    <rPh sb="3" eb="4">
      <t>な</t>
    </rPh>
    <phoneticPr fontId="4" type="Hiragana"/>
  </si>
  <si>
    <t>国　　名</t>
    <phoneticPr fontId="4" type="Hiragana"/>
  </si>
  <si>
    <t>割合</t>
    <phoneticPr fontId="4" type="Hiragana"/>
  </si>
  <si>
    <t>％</t>
    <phoneticPr fontId="4" type="Hiragana"/>
  </si>
  <si>
    <t>国名（</t>
    <rPh sb="0" eb="2">
      <t>コクメイ</t>
    </rPh>
    <phoneticPr fontId="1"/>
  </si>
  <si>
    <t>国名（</t>
    <phoneticPr fontId="1"/>
  </si>
  <si>
    <t>）％</t>
    <phoneticPr fontId="1"/>
  </si>
  <si>
    <t>）割合（</t>
  </si>
  <si>
    <t>）％・国名（</t>
    <phoneticPr fontId="1"/>
  </si>
  <si>
    <t>他</t>
    <rPh sb="0" eb="1">
      <t>タ</t>
    </rPh>
    <phoneticPr fontId="1"/>
  </si>
  <si>
    <t>(特・般</t>
    <rPh sb="1" eb="2">
      <t>とく</t>
    </rPh>
    <rPh sb="3" eb="4">
      <t>はん</t>
    </rPh>
    <phoneticPr fontId="4" type="Hiragana"/>
  </si>
  <si>
    <t>入力にあたっての注意事項</t>
    <rPh sb="0" eb="2">
      <t>ニュウリョク</t>
    </rPh>
    <rPh sb="8" eb="10">
      <t>チュウイ</t>
    </rPh>
    <rPh sb="10" eb="12">
      <t>ジコウ</t>
    </rPh>
    <phoneticPr fontId="7"/>
  </si>
  <si>
    <t>１　共通事項</t>
    <rPh sb="2" eb="4">
      <t>キョウツウ</t>
    </rPh>
    <rPh sb="4" eb="6">
      <t>ジコウ</t>
    </rPh>
    <phoneticPr fontId="7"/>
  </si>
  <si>
    <t>○</t>
    <phoneticPr fontId="7"/>
  </si>
  <si>
    <t>○</t>
    <phoneticPr fontId="7"/>
  </si>
  <si>
    <t>２　記入方法</t>
    <rPh sb="2" eb="3">
      <t>キ</t>
    </rPh>
    <rPh sb="3" eb="4">
      <t>ニュウ</t>
    </rPh>
    <rPh sb="4" eb="6">
      <t>ホウホウ</t>
    </rPh>
    <phoneticPr fontId="7"/>
  </si>
  <si>
    <t>Ｋ</t>
    <phoneticPr fontId="3"/>
  </si>
  <si>
    <t>受付番号、受付日は空欄にすること</t>
  </si>
  <si>
    <t>Ｋ</t>
    <phoneticPr fontId="3"/>
  </si>
  <si>
    <t>営業所等に委任する場合、委任先が入札参加希望工種の建設業許可を持っていない場合は希望できません。</t>
    <rPh sb="0" eb="3">
      <t>えいぎょうしょ</t>
    </rPh>
    <rPh sb="3" eb="4">
      <t>とう</t>
    </rPh>
    <rPh sb="5" eb="7">
      <t>いにん</t>
    </rPh>
    <rPh sb="9" eb="11">
      <t>ばあい</t>
    </rPh>
    <rPh sb="12" eb="14">
      <t>いにん</t>
    </rPh>
    <rPh sb="14" eb="15">
      <t>さき</t>
    </rPh>
    <rPh sb="16" eb="18">
      <t>にゅうさつ</t>
    </rPh>
    <rPh sb="18" eb="20">
      <t>さんか</t>
    </rPh>
    <rPh sb="20" eb="22">
      <t>きぼう</t>
    </rPh>
    <rPh sb="22" eb="24">
      <t>こうしゅ</t>
    </rPh>
    <rPh sb="25" eb="28">
      <t>けんせつぎょう</t>
    </rPh>
    <rPh sb="28" eb="30">
      <t>きょか</t>
    </rPh>
    <rPh sb="31" eb="32">
      <t>も</t>
    </rPh>
    <rPh sb="37" eb="39">
      <t>ばあい</t>
    </rPh>
    <rPh sb="40" eb="42">
      <t>きぼう</t>
    </rPh>
    <phoneticPr fontId="4" type="Hiragana"/>
  </si>
  <si>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7"/>
  </si>
  <si>
    <t>一般競争（指名競争）参加資格審査申請書</t>
    <phoneticPr fontId="4" type="Hiragana"/>
  </si>
  <si>
    <t>入力シート</t>
    <phoneticPr fontId="4" type="Hiragana"/>
  </si>
  <si>
    <t>（建設工事）</t>
    <phoneticPr fontId="4" type="Hiragana"/>
  </si>
  <si>
    <t>㈱</t>
    <phoneticPr fontId="1"/>
  </si>
  <si>
    <t>㈲</t>
    <phoneticPr fontId="1"/>
  </si>
  <si>
    <t>大田原市長　相　馬　憲　一　様</t>
    <rPh sb="0" eb="4">
      <t>オオタワラシ</t>
    </rPh>
    <rPh sb="4" eb="5">
      <t>チョウ</t>
    </rPh>
    <rPh sb="6" eb="7">
      <t>ソウ</t>
    </rPh>
    <rPh sb="8" eb="9">
      <t>ウマ</t>
    </rPh>
    <rPh sb="10" eb="11">
      <t>ケン</t>
    </rPh>
    <rPh sb="12" eb="13">
      <t>イチ</t>
    </rPh>
    <rPh sb="14" eb="15">
      <t>サマ</t>
    </rPh>
    <phoneticPr fontId="1"/>
  </si>
  <si>
    <t>大田原市長　　相　馬　憲　一</t>
    <rPh sb="0" eb="4">
      <t>オオタワラシ</t>
    </rPh>
    <rPh sb="4" eb="5">
      <t>チョウ</t>
    </rPh>
    <rPh sb="7" eb="8">
      <t>ソウ</t>
    </rPh>
    <rPh sb="9" eb="10">
      <t>ウマ</t>
    </rPh>
    <rPh sb="11" eb="12">
      <t>ケン</t>
    </rPh>
    <rPh sb="13" eb="14">
      <t>イチ</t>
    </rPh>
    <phoneticPr fontId="1"/>
  </si>
  <si>
    <t>㈱、㈲等は環境依存文字を使用してください。</t>
    <rPh sb="3" eb="4">
      <t>トウ</t>
    </rPh>
    <rPh sb="5" eb="7">
      <t>カンキョウ</t>
    </rPh>
    <rPh sb="7" eb="9">
      <t>イゾン</t>
    </rPh>
    <rPh sb="9" eb="11">
      <t>モジ</t>
    </rPh>
    <rPh sb="12" eb="14">
      <t>シヨウ</t>
    </rPh>
    <phoneticPr fontId="7"/>
  </si>
  <si>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</si>
  <si>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</si>
  <si>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</si>
  <si>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着色された部分をクリックすると、説明が表示されますのでよく読んで入力をお願いします。</t>
    <rPh sb="0" eb="1">
      <t>チャク</t>
    </rPh>
    <rPh sb="1" eb="2">
      <t>イロ</t>
    </rPh>
    <rPh sb="5" eb="6">
      <t>ブ</t>
    </rPh>
    <rPh sb="6" eb="7">
      <t>ブン</t>
    </rPh>
    <rPh sb="16" eb="18">
      <t>セツメイ</t>
    </rPh>
    <rPh sb="19" eb="21">
      <t>ヒョウジ</t>
    </rPh>
    <rPh sb="29" eb="30">
      <t>ヨ</t>
    </rPh>
    <rPh sb="32" eb="34">
      <t>ニュウリョク</t>
    </rPh>
    <rPh sb="36" eb="37">
      <t>ネガ</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</si>
  <si>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</si>
  <si>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</si>
  <si>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「入力シート」を除くシートには、セル中に書式が入力されているためシートの保護をしています。直接入力したい場合には、校閲タブより保護を解除してから、必要に応じて直接入力をしてください。
なお、１回直接入力をした場合、対象セルの自動入力はなくなりますのでご注意ください。</t>
    <rPh sb="1" eb="3">
      <t>ニュウリョク</t>
    </rPh>
    <rPh sb="8" eb="9">
      <t>ノゾ</t>
    </rPh>
    <rPh sb="18" eb="19">
      <t>チュウ</t>
    </rPh>
    <rPh sb="20" eb="22">
      <t>ショシキ</t>
    </rPh>
    <rPh sb="23" eb="25">
      <t>ニュウリョク</t>
    </rPh>
    <rPh sb="36" eb="38">
      <t>ホゴ</t>
    </rPh>
    <rPh sb="45" eb="47">
      <t>チョクセツ</t>
    </rPh>
    <rPh sb="47" eb="49">
      <t>ニュウリョク</t>
    </rPh>
    <rPh sb="52" eb="54">
      <t>バアイ</t>
    </rPh>
    <rPh sb="57" eb="59">
      <t>コウエツ</t>
    </rPh>
    <rPh sb="63" eb="65">
      <t>ホゴ</t>
    </rPh>
    <rPh sb="66" eb="68">
      <t>カイジョ</t>
    </rPh>
    <rPh sb="96" eb="97">
      <t>カイ</t>
    </rPh>
    <rPh sb="97" eb="99">
      <t>チョクセツ</t>
    </rPh>
    <rPh sb="99" eb="101">
      <t>ニュウリョク</t>
    </rPh>
    <rPh sb="104" eb="106">
      <t>バアイ</t>
    </rPh>
    <rPh sb="107" eb="109">
      <t>タイショウ</t>
    </rPh>
    <rPh sb="112" eb="114">
      <t>ジドウ</t>
    </rPh>
    <rPh sb="114" eb="116">
      <t>ニュウリョク</t>
    </rPh>
    <rPh sb="126" eb="128">
      <t>チュウイ</t>
    </rPh>
    <phoneticPr fontId="7"/>
  </si>
  <si>
    <r>
      <t xml:space="preserve">市内営業所等有無
</t>
    </r>
    <r>
      <rPr>
        <sz val="8.5"/>
        <color theme="1"/>
        <rFont val="BIZ UDゴシック"/>
        <family val="3"/>
        <charset val="128"/>
      </rPr>
      <t>※大田原市内に営業所等が置かれている場合、右欄では「有している」を選択してください</t>
    </r>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</si>
  <si>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r>
      <rPr>
        <sz val="14"/>
        <color indexed="8"/>
        <rFont val="BIZ UDゴシック"/>
        <family val="3"/>
        <charset val="128"/>
      </rPr>
      <t>　　　　　　　　　　　　　　　　　　　　　　　　　　様</t>
    </r>
    <rPh sb="26" eb="27">
      <t>サマ</t>
    </rPh>
    <phoneticPr fontId="1"/>
  </si>
  <si>
    <t xml:space="preserve">（ </t>
    <phoneticPr fontId="1"/>
  </si>
  <si>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</si>
  <si>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令和7・8年度において大田原市で行われる建設工事に係る競争に参加する資格の審査を申請します。</t>
    <rPh sb="0" eb="2">
      <t>レイワ</t>
    </rPh>
    <rPh sb="5" eb="7">
      <t>ネンド</t>
    </rPh>
    <rPh sb="11" eb="15">
      <t>オオタワラシ</t>
    </rPh>
    <rPh sb="16" eb="17">
      <t>オコナ</t>
    </rPh>
    <rPh sb="20" eb="22">
      <t>ケンセツ</t>
    </rPh>
    <rPh sb="22" eb="24">
      <t>コウジ</t>
    </rPh>
    <rPh sb="25" eb="26">
      <t>カカ</t>
    </rPh>
    <rPh sb="27" eb="29">
      <t>キョウソウ</t>
    </rPh>
    <rPh sb="30" eb="32">
      <t>サンカ</t>
    </rPh>
    <rPh sb="34" eb="36">
      <t>シカク</t>
    </rPh>
    <rPh sb="37" eb="39">
      <t>シンサ</t>
    </rPh>
    <rPh sb="40" eb="42">
      <t>シンセイ</t>
    </rPh>
    <phoneticPr fontId="1"/>
  </si>
  <si>
    <t>私は、次の者を代理人と定め、令和７年　４月　１日から令和９年　３月３１日</t>
    <rPh sb="0" eb="1">
      <t>ワタシ</t>
    </rPh>
    <rPh sb="3" eb="4">
      <t>ツギ</t>
    </rPh>
    <rPh sb="5" eb="6">
      <t>モノ</t>
    </rPh>
    <rPh sb="7" eb="10">
      <t>ダイリニン</t>
    </rPh>
    <rPh sb="11" eb="12">
      <t>サダ</t>
    </rPh>
    <rPh sb="14" eb="16">
      <t>レイワ</t>
    </rPh>
    <rPh sb="17" eb="18">
      <t>ネン</t>
    </rPh>
    <rPh sb="20" eb="21">
      <t>ガツ</t>
    </rPh>
    <rPh sb="23" eb="24">
      <t>ニチ</t>
    </rPh>
    <rPh sb="26" eb="28">
      <t>レイワ</t>
    </rPh>
    <rPh sb="29" eb="30">
      <t>ネン</t>
    </rPh>
    <rPh sb="30" eb="31">
      <t>ヘイネン</t>
    </rPh>
    <rPh sb="32" eb="33">
      <t>ガツ</t>
    </rPh>
    <rPh sb="35" eb="36">
      <t>ヒ</t>
    </rPh>
    <phoneticPr fontId="1"/>
  </si>
  <si>
    <t>片面カラー印刷</t>
    <rPh sb="0" eb="2">
      <t>カタメン</t>
    </rPh>
    <rPh sb="5" eb="7">
      <t>インサツ</t>
    </rPh>
    <phoneticPr fontId="1"/>
  </si>
  <si>
    <t>大田原市入札参加資格審査登録票（建設工事）</t>
    <rPh sb="0" eb="3">
      <t>オオタワラ</t>
    </rPh>
    <rPh sb="3" eb="4">
      <t>シ</t>
    </rPh>
    <rPh sb="4" eb="6">
      <t>ニュウサツ</t>
    </rPh>
    <rPh sb="6" eb="8">
      <t>サンカ</t>
    </rPh>
    <rPh sb="8" eb="10">
      <t>シカク</t>
    </rPh>
    <rPh sb="10" eb="12">
      <t>シンサ</t>
    </rPh>
    <rPh sb="12" eb="14">
      <t>トウロク</t>
    </rPh>
    <rPh sb="14" eb="15">
      <t>ヒョウ</t>
    </rPh>
    <rPh sb="16" eb="18">
      <t>ケンセツ</t>
    </rPh>
    <rPh sb="18" eb="20">
      <t>コウジ</t>
    </rPh>
    <phoneticPr fontId="1"/>
  </si>
  <si>
    <t>暴力団排除に関する誓約書</t>
  </si>
  <si>
    <t>大田原市長</t>
    <rPh sb="0" eb="5">
      <t>オオタワラシチョウ</t>
    </rPh>
    <phoneticPr fontId="7"/>
  </si>
  <si>
    <t>相馬　憲一</t>
    <rPh sb="0" eb="2">
      <t>ソウマ</t>
    </rPh>
    <rPh sb="3" eb="5">
      <t>ケンイチ</t>
    </rPh>
    <phoneticPr fontId="7"/>
  </si>
  <si>
    <t>様</t>
    <rPh sb="0" eb="1">
      <t>サマ</t>
    </rPh>
    <phoneticPr fontId="7"/>
  </si>
  <si>
    <t>商号又は名称</t>
    <rPh sb="0" eb="3">
      <t>ショウゴウマタ</t>
    </rPh>
    <rPh sb="4" eb="6">
      <t>メイショウ</t>
    </rPh>
    <phoneticPr fontId="7"/>
  </si>
  <si>
    <t>代表者</t>
    <rPh sb="0" eb="3">
      <t>ダイヒョウシャ</t>
    </rPh>
    <phoneticPr fontId="7"/>
  </si>
  <si>
    <t>　私は、下記の事項について誓約します。</t>
    <rPh sb="1" eb="2">
      <t>ワタシ</t>
    </rPh>
    <rPh sb="4" eb="6">
      <t>カキ</t>
    </rPh>
    <rPh sb="7" eb="9">
      <t>ジコウ</t>
    </rPh>
    <rPh sb="13" eb="15">
      <t>セイヤク</t>
    </rPh>
    <phoneticPr fontId="7"/>
  </si>
  <si>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</si>
  <si>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記</t>
    <rPh sb="0" eb="1">
      <t>キ</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</si>
  <si>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</si>
  <si>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（1）</t>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</si>
  <si>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</si>
  <si>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</si>
  <si>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</si>
  <si>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</si>
  <si>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</si>
  <si>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</si>
  <si>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</si>
  <si>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</si>
  <si>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</si>
  <si>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（6）</t>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</si>
  <si>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</si>
  <si>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（7）</t>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</si>
  <si>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</si>
  <si>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</si>
  <si>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</si>
  <si>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</si>
  <si>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</si>
  <si>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</si>
  <si>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住所又は所在地</t>
    <rPh sb="0" eb="2">
      <t>ジュウショ</t>
    </rPh>
    <rPh sb="2" eb="3">
      <t>マタ</t>
    </rPh>
    <rPh sb="4" eb="7">
      <t>ショザイチ</t>
    </rPh>
    <phoneticPr fontId="7"/>
  </si>
  <si>
    <t>３　その他</t>
    <rPh sb="4" eb="5">
      <t>タ</t>
    </rPh>
    <phoneticPr fontId="7"/>
  </si>
  <si>
    <t>令和5年5月1日以降の経営事項審査を受けており、かつその経営事項審査において直前2年間の完成工事高があるものしか登録できません。</t>
    <rPh sb="11" eb="13">
      <t>けいえい</t>
    </rPh>
    <rPh sb="13" eb="15">
      <t>じこう</t>
    </rPh>
    <rPh sb="15" eb="17">
      <t>しんさ</t>
    </rPh>
    <rPh sb="18" eb="19">
      <t>う</t>
    </rPh>
    <rPh sb="38" eb="40">
      <t>ちょくぜん</t>
    </rPh>
    <rPh sb="41" eb="43">
      <t>ねんかん</t>
    </rPh>
    <rPh sb="44" eb="46">
      <t>かんせい</t>
    </rPh>
    <rPh sb="46" eb="48">
      <t>こうじ</t>
    </rPh>
    <rPh sb="48" eb="49">
      <t>だか</t>
    </rPh>
    <rPh sb="56" eb="58">
      <t>とうろく</t>
    </rPh>
    <phoneticPr fontId="4" type="Hiragana"/>
  </si>
  <si>
    <r>
      <t>代理人を置く営業所
(</t>
    </r>
    <r>
      <rPr>
        <b/>
        <sz val="10.5"/>
        <rFont val="BIZ UDゴシック"/>
        <family val="3"/>
        <charset val="128"/>
      </rPr>
      <t>建設工事の場合は建設業法上の許可を受けた営業所であること。)</t>
    </r>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1"/>
  </si>
  <si>
    <t>FAX番号</t>
    <rPh sb="3" eb="4">
      <t>バン</t>
    </rPh>
    <rPh sb="4" eb="5">
      <t>ゴウ</t>
    </rPh>
    <phoneticPr fontId="1"/>
  </si>
  <si>
    <t>※大田原市に登録を希望する工種に○を付けてください。なお、大田原市の建設工事の参加資格は、建設工事の種類ごとに令和５年５月１日以降の経営事項審査を受けており、かつその経審において、直前２年間の各営業年度の工事実績（完工高）があるものとなっています。</t>
    <rPh sb="6" eb="8">
      <t>トウロク</t>
    </rPh>
    <rPh sb="9" eb="11">
      <t>キボウ</t>
    </rPh>
    <rPh sb="13" eb="14">
      <t>コウ</t>
    </rPh>
    <rPh sb="14" eb="15">
      <t>タネ</t>
    </rPh>
    <rPh sb="18" eb="19">
      <t>ツ</t>
    </rPh>
    <rPh sb="34" eb="36">
      <t>ケンセツ</t>
    </rPh>
    <rPh sb="36" eb="38">
      <t>コウジ</t>
    </rPh>
    <rPh sb="39" eb="41">
      <t>サンカ</t>
    </rPh>
    <rPh sb="41" eb="43">
      <t>シカク</t>
    </rPh>
    <rPh sb="45" eb="47">
      <t>ケンセツ</t>
    </rPh>
    <rPh sb="47" eb="49">
      <t>コウジ</t>
    </rPh>
    <rPh sb="50" eb="52">
      <t>シュルイ</t>
    </rPh>
    <rPh sb="66" eb="68">
      <t>ケイエイ</t>
    </rPh>
    <rPh sb="68" eb="70">
      <t>ジコウ</t>
    </rPh>
    <rPh sb="70" eb="72">
      <t>シンサ</t>
    </rPh>
    <rPh sb="73" eb="74">
      <t>ウ</t>
    </rPh>
    <rPh sb="90" eb="92">
      <t>チョクゼン</t>
    </rPh>
    <rPh sb="93" eb="95">
      <t>ネンカン</t>
    </rPh>
    <rPh sb="96" eb="97">
      <t>カク</t>
    </rPh>
    <rPh sb="97" eb="99">
      <t>エイギョウ</t>
    </rPh>
    <rPh sb="99" eb="101">
      <t>ネンド</t>
    </rPh>
    <rPh sb="102" eb="104">
      <t>コウジ</t>
    </rPh>
    <rPh sb="104" eb="106">
      <t>ジッセキ</t>
    </rPh>
    <rPh sb="107" eb="109">
      <t>カンコウ</t>
    </rPh>
    <rPh sb="109" eb="110">
      <t>ダカ</t>
    </rPh>
    <phoneticPr fontId="1"/>
  </si>
  <si>
    <r>
      <t>大田原市入札参加資格審査申請書</t>
    </r>
    <r>
      <rPr>
        <b/>
        <sz val="14"/>
        <color indexed="8"/>
        <rFont val="BIZ UDゴシック"/>
        <family val="3"/>
        <charset val="128"/>
      </rPr>
      <t>（建設工事）</t>
    </r>
    <rPh sb="0" eb="4">
      <t>オオタワラシ</t>
    </rPh>
    <rPh sb="4" eb="6">
      <t>ニュウサツ</t>
    </rPh>
    <rPh sb="6" eb="8">
      <t>サンカ</t>
    </rPh>
    <rPh sb="8" eb="10">
      <t>シカク</t>
    </rPh>
    <rPh sb="10" eb="12">
      <t>シンサ</t>
    </rPh>
    <rPh sb="12" eb="15">
      <t>シンセイショ</t>
    </rPh>
    <rPh sb="16" eb="18">
      <t>ケンセツ</t>
    </rPh>
    <rPh sb="18" eb="20">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</si>
</sst>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
    <numFmt numFmtId="177" formatCode="[$-411]gggee&quot;年&quot;mm&quot;月&quot;dd&quot;日&quot;"/>
    <numFmt numFmtId="178" formatCode="0_);[Red]\(0\)"/>
  </numFmts>
  <fonts count="4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1"/>
      <color theme="1"/>
      <name val="BIZ UDゴシック"/>
      <family val="3"/>
      <charset val="128"/>
    </font>
    <font>
      <sz val="11"/>
      <name val="BIZ UDゴシック"/>
      <family val="3"/>
      <charset val="128"/>
    </font>
    <font>
      <b/>
      <sz val="11"/>
      <color theme="1"/>
      <name val="BIZ UDゴシック"/>
      <family val="3"/>
      <charset val="128"/>
    </font>
    <font>
      <sz val="12"/>
      <color theme="1"/>
      <name val="BIZ UDゴシック"/>
      <family val="3"/>
      <charset val="128"/>
    </font>
    <font>
      <sz val="9"/>
      <name val="BIZ UDゴシック"/>
      <family val="3"/>
      <charset val="128"/>
    </font>
    <font>
      <b/>
      <sz val="8"/>
      <name val="BIZ UDゴシック"/>
      <family val="3"/>
      <charset val="128"/>
    </font>
    <font>
      <sz val="8.5"/>
      <color theme="1"/>
      <name val="BIZ UDゴシック"/>
      <family val="3"/>
      <charset val="128"/>
    </font>
    <font>
      <sz val="11"/>
      <color rgb="FFFF0000"/>
      <name val="BIZ UDゴシック"/>
      <family val="3"/>
      <charset val="128"/>
    </font>
    <font>
      <u/>
      <sz val="11"/>
      <color theme="10"/>
      <name val="BIZ UDゴシック"/>
      <family val="3"/>
      <charset val="128"/>
    </font>
    <font>
      <b/>
      <sz val="14"/>
      <color theme="1"/>
      <name val="BIZ UDゴシック"/>
      <family val="3"/>
      <charset val="128"/>
    </font>
    <font>
      <b/>
      <sz val="14"/>
      <color indexed="8"/>
      <name val="BIZ UDゴシック"/>
      <family val="3"/>
      <charset val="128"/>
    </font>
    <font>
      <sz val="14"/>
      <color theme="1"/>
      <name val="BIZ UDゴシック"/>
      <family val="3"/>
      <charset val="128"/>
    </font>
    <font>
      <sz val="9"/>
      <color theme="1"/>
      <name val="BIZ UDゴシック"/>
      <family val="3"/>
      <charset val="128"/>
    </font>
    <font>
      <sz val="14"/>
      <color indexed="8"/>
      <name val="BIZ UDゴシック"/>
      <family val="3"/>
      <charset val="128"/>
    </font>
    <font>
      <sz val="8"/>
      <color theme="1"/>
      <name val="BIZ UDゴシック"/>
      <family val="3"/>
      <charset val="128"/>
    </font>
    <font>
      <sz val="6"/>
      <color theme="1"/>
      <name val="BIZ UDゴシック"/>
      <family val="3"/>
      <charset val="128"/>
    </font>
    <font>
      <b/>
      <sz val="16"/>
      <color theme="1"/>
      <name val="BIZ UDゴシック"/>
      <family val="3"/>
      <charset val="128"/>
    </font>
    <font>
      <sz val="10"/>
      <color theme="1"/>
      <name val="BIZ UDゴシック"/>
      <family val="3"/>
      <charset val="128"/>
    </font>
    <font>
      <sz val="12"/>
      <color rgb="FFFF0000"/>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20"/>
      <color indexed="10"/>
      <name val="BIZ UDゴシック"/>
      <family val="3"/>
      <charset val="128"/>
    </font>
    <font>
      <sz val="14"/>
      <color indexed="10"/>
      <name val="BIZ UDゴシック"/>
      <family val="3"/>
      <charset val="128"/>
    </font>
    <font>
      <b/>
      <sz val="9"/>
      <name val="BIZ UDゴシック"/>
      <family val="3"/>
      <charset val="128"/>
    </font>
    <font>
      <sz val="8"/>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sz val="20"/>
      <color rgb="FFFF0000"/>
      <name val="BIZ UDゴシック"/>
      <family val="3"/>
      <charset val="128"/>
    </font>
    <font>
      <b/>
      <sz val="12"/>
      <name val="BIZ UDゴシック"/>
      <family val="3"/>
      <charset val="128"/>
    </font>
    <font>
      <sz val="14"/>
      <name val="BIZ UDゴシック"/>
      <family val="3"/>
      <charset val="128"/>
    </font>
    <font>
      <sz val="6"/>
      <name val="BIZ UDゴシック"/>
      <family val="3"/>
      <charset val="128"/>
    </font>
    <font>
      <sz val="20"/>
      <name val="BIZ UDゴシック"/>
      <family val="3"/>
      <charset val="128"/>
    </font>
    <font>
      <b/>
      <sz val="10.5"/>
      <name val="BIZ UDゴシック"/>
      <family val="3"/>
      <charset val="128"/>
    </font>
  </fonts>
  <fills count="4">
    <fill>
      <patternFill patternType="none"/>
    </fill>
    <fill>
      <patternFill patternType="gray125"/>
    </fill>
    <fill>
      <patternFill patternType="solid">
        <fgColor indexed="41"/>
        <bgColor indexed="64"/>
      </patternFill>
    </fill>
    <fill>
      <patternFill patternType="solid">
        <fgColor rgb="FFCCECFF"/>
        <bgColor indexed="64"/>
      </patternFill>
    </fill>
  </fills>
  <borders count="146">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rgb="FFFF0000"/>
      </top>
      <bottom/>
      <diagonal/>
    </border>
    <border>
      <left style="thin">
        <color rgb="FFFF0000"/>
      </left>
      <right/>
      <top/>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718">
    <xf numFmtId="0" fontId="0" fillId="0" borderId="0" xfId="0">
      <alignment vertical="center"/>
    </xf>
    <xf numFmtId="0" fontId="8" fillId="0" borderId="0" xfId="0" applyFont="1" applyAlignment="1">
      <alignment vertical="top"/>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top"/>
    </xf>
    <xf numFmtId="0" fontId="9"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horizontal="left" vertical="top" wrapText="1"/>
    </xf>
    <xf numFmtId="57" fontId="8" fillId="0" borderId="0" xfId="0" applyNumberFormat="1" applyFont="1">
      <alignment vertical="center"/>
    </xf>
    <xf numFmtId="0" fontId="8" fillId="0" borderId="0" xfId="0" applyFont="1" applyAlignment="1">
      <alignment vertical="center" wrapText="1"/>
    </xf>
    <xf numFmtId="0" fontId="8" fillId="0" borderId="92"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49" fontId="12" fillId="0" borderId="0" xfId="2" applyNumberFormat="1" applyFont="1" applyBorder="1" applyAlignment="1">
      <alignment vertical="center"/>
    </xf>
    <xf numFmtId="0" fontId="8" fillId="0" borderId="18" xfId="0" applyFont="1" applyBorder="1" applyAlignment="1">
      <alignment horizontal="center" vertical="center"/>
    </xf>
    <xf numFmtId="49" fontId="8" fillId="3" borderId="18" xfId="0" applyNumberFormat="1" applyFont="1" applyFill="1" applyBorder="1" applyProtection="1">
      <alignment vertical="center"/>
      <protection locked="0"/>
    </xf>
    <xf numFmtId="0" fontId="8" fillId="0" borderId="84" xfId="0" applyFont="1" applyBorder="1">
      <alignment vertical="center"/>
    </xf>
    <xf numFmtId="0" fontId="8" fillId="0" borderId="85" xfId="0" applyFont="1" applyBorder="1" applyAlignment="1">
      <alignment horizontal="center" vertical="center"/>
    </xf>
    <xf numFmtId="0" fontId="8" fillId="0" borderId="58" xfId="0" applyFont="1" applyBorder="1" applyAlignment="1">
      <alignment horizontal="center" vertical="center"/>
    </xf>
    <xf numFmtId="49" fontId="13" fillId="0" borderId="0" xfId="2" applyNumberFormat="1" applyFont="1" applyFill="1" applyBorder="1" applyAlignment="1">
      <alignment horizontal="center" vertical="center" wrapText="1"/>
    </xf>
    <xf numFmtId="49" fontId="12" fillId="0" borderId="0" xfId="2" applyNumberFormat="1" applyFont="1" applyAlignment="1">
      <alignment vertical="center"/>
    </xf>
    <xf numFmtId="0" fontId="8" fillId="0" borderId="24" xfId="0" applyFont="1" applyBorder="1">
      <alignment vertical="center"/>
    </xf>
    <xf numFmtId="0" fontId="8" fillId="0" borderId="24" xfId="0" applyFont="1" applyBorder="1" applyAlignment="1">
      <alignment horizontal="center" vertical="center"/>
    </xf>
    <xf numFmtId="0" fontId="8" fillId="0" borderId="24" xfId="0" applyFont="1" applyBorder="1" applyAlignment="1">
      <alignment horizontal="center" vertical="center" shrinkToFit="1"/>
    </xf>
    <xf numFmtId="0" fontId="8" fillId="0" borderId="24" xfId="0" applyFont="1" applyFill="1" applyBorder="1" applyAlignment="1">
      <alignment horizontal="center" vertical="center"/>
    </xf>
    <xf numFmtId="49" fontId="12" fillId="0" borderId="0" xfId="2" applyNumberFormat="1" applyFont="1" applyFill="1" applyBorder="1" applyAlignment="1">
      <alignment horizontal="center" vertical="center"/>
    </xf>
    <xf numFmtId="0" fontId="8" fillId="0" borderId="24" xfId="0" applyFont="1" applyBorder="1" applyAlignment="1">
      <alignment vertical="center" shrinkToFit="1"/>
    </xf>
    <xf numFmtId="0" fontId="8" fillId="0" borderId="23" xfId="0" applyFont="1" applyBorder="1" applyAlignment="1">
      <alignment horizontal="center" vertical="center" shrinkToFit="1"/>
    </xf>
    <xf numFmtId="0" fontId="8" fillId="0" borderId="0" xfId="0" applyFont="1" applyAlignment="1">
      <alignment vertical="center"/>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24" xfId="0" applyFont="1" applyBorder="1" applyAlignment="1">
      <alignment vertical="center" shrinkToFit="1"/>
    </xf>
    <xf numFmtId="0" fontId="8" fillId="3" borderId="31"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8" fillId="3" borderId="125"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15" fillId="0" borderId="0" xfId="0" applyFont="1" applyAlignment="1">
      <alignment vertical="center"/>
    </xf>
    <xf numFmtId="0" fontId="9" fillId="0" borderId="0" xfId="0" applyFont="1" applyAlignment="1">
      <alignment vertical="center"/>
    </xf>
    <xf numFmtId="0" fontId="8" fillId="0" borderId="23" xfId="0" applyFont="1" applyBorder="1" applyAlignment="1">
      <alignment horizontal="center" vertical="center"/>
    </xf>
    <xf numFmtId="0" fontId="8" fillId="0" borderId="45" xfId="0" applyFont="1" applyFill="1" applyBorder="1" applyAlignment="1">
      <alignment vertical="center"/>
    </xf>
    <xf numFmtId="0" fontId="8" fillId="0" borderId="44" xfId="0" applyFont="1" applyFill="1" applyBorder="1" applyAlignment="1">
      <alignment vertical="center"/>
    </xf>
    <xf numFmtId="0" fontId="15" fillId="0" borderId="143" xfId="0" applyFont="1" applyBorder="1" applyAlignment="1">
      <alignment vertical="center"/>
    </xf>
    <xf numFmtId="0" fontId="15" fillId="0" borderId="0"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shrinkToFit="1"/>
    </xf>
    <xf numFmtId="0" fontId="8" fillId="0" borderId="0" xfId="0" applyFont="1" applyBorder="1">
      <alignment vertical="center"/>
    </xf>
    <xf numFmtId="0" fontId="8" fillId="0" borderId="0" xfId="0" applyFont="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lignment vertical="center"/>
    </xf>
    <xf numFmtId="0" fontId="19" fillId="0" borderId="23" xfId="0" applyFont="1" applyBorder="1">
      <alignment vertical="center"/>
    </xf>
    <xf numFmtId="0" fontId="8" fillId="0" borderId="23"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20" fillId="0" borderId="19" xfId="0" applyFont="1" applyBorder="1">
      <alignment vertical="center"/>
    </xf>
    <xf numFmtId="0" fontId="20" fillId="0" borderId="20" xfId="0" applyFont="1" applyBorder="1">
      <alignment vertical="center"/>
    </xf>
    <xf numFmtId="0" fontId="20" fillId="0" borderId="22" xfId="0" applyFont="1" applyBorder="1">
      <alignment vertical="center"/>
    </xf>
    <xf numFmtId="0" fontId="8" fillId="0" borderId="6" xfId="0" applyFont="1" applyBorder="1">
      <alignment vertical="center"/>
    </xf>
    <xf numFmtId="0" fontId="22" fillId="0" borderId="0"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5" xfId="0" applyFont="1" applyBorder="1" applyAlignment="1">
      <alignment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3" fillId="0" borderId="0" xfId="0" applyFont="1" applyAlignment="1">
      <alignment vertical="center" shrinkToFit="1"/>
    </xf>
    <xf numFmtId="0" fontId="23" fillId="0" borderId="0" xfId="0" applyFont="1">
      <alignment vertical="center"/>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18" xfId="0" applyFont="1" applyBorder="1" applyAlignment="1">
      <alignment vertical="center" shrinkToFit="1"/>
    </xf>
    <xf numFmtId="0" fontId="8" fillId="0" borderId="26" xfId="0" applyFont="1" applyBorder="1" applyAlignment="1">
      <alignment vertical="center" shrinkToFit="1"/>
    </xf>
    <xf numFmtId="0" fontId="8" fillId="0" borderId="27" xfId="0" applyFont="1" applyBorder="1" applyAlignment="1">
      <alignment vertical="center" shrinkToFit="1"/>
    </xf>
    <xf numFmtId="0" fontId="8" fillId="0" borderId="58" xfId="0" applyFont="1" applyBorder="1" applyAlignment="1">
      <alignment vertical="center" shrinkToFit="1"/>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2" xfId="0" applyFont="1" applyBorder="1">
      <alignment vertical="center"/>
    </xf>
    <xf numFmtId="0" fontId="8" fillId="0" borderId="6" xfId="0" applyFont="1" applyBorder="1" applyAlignment="1">
      <alignment vertical="center"/>
    </xf>
    <xf numFmtId="0" fontId="24" fillId="0" borderId="0" xfId="0" applyFont="1">
      <alignment vertical="center"/>
    </xf>
    <xf numFmtId="0" fontId="11" fillId="0" borderId="0" xfId="0" applyFont="1">
      <alignment vertical="center"/>
    </xf>
    <xf numFmtId="0" fontId="25" fillId="0" borderId="0" xfId="0" applyFont="1" applyAlignment="1">
      <alignment vertical="center"/>
    </xf>
    <xf numFmtId="0" fontId="11" fillId="0" borderId="0" xfId="0" applyFont="1" applyBorder="1">
      <alignment vertical="center"/>
    </xf>
    <xf numFmtId="0" fontId="11" fillId="0" borderId="25" xfId="0" applyFont="1" applyBorder="1">
      <alignment vertical="center"/>
    </xf>
    <xf numFmtId="0" fontId="11" fillId="0" borderId="0" xfId="0" applyFont="1" applyAlignment="1">
      <alignment vertical="center"/>
    </xf>
    <xf numFmtId="0" fontId="11" fillId="0" borderId="0" xfId="0" applyFont="1" applyAlignment="1">
      <alignment vertical="center" shrinkToFit="1"/>
    </xf>
    <xf numFmtId="0" fontId="19" fillId="0" borderId="0" xfId="0"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11" fillId="0" borderId="0" xfId="0" applyFont="1" applyBorder="1" applyAlignment="1"/>
    <xf numFmtId="0" fontId="11" fillId="0" borderId="0" xfId="0" applyFont="1" applyBorder="1" applyAlignment="1">
      <alignment vertical="center" wrapText="1"/>
    </xf>
    <xf numFmtId="0" fontId="12" fillId="0" borderId="0" xfId="2" applyNumberFormat="1" applyFont="1" applyAlignment="1">
      <alignment vertical="center"/>
    </xf>
    <xf numFmtId="49" fontId="12" fillId="0" borderId="0" xfId="2" applyNumberFormat="1" applyFont="1" applyAlignment="1">
      <alignment horizontal="center" vertical="center"/>
    </xf>
    <xf numFmtId="49" fontId="28" fillId="0" borderId="0" xfId="2" applyNumberFormat="1" applyFont="1" applyAlignment="1">
      <alignment horizontal="center" vertical="center"/>
    </xf>
    <xf numFmtId="49" fontId="32" fillId="0" borderId="6" xfId="2" applyNumberFormat="1" applyFont="1" applyBorder="1" applyAlignment="1">
      <alignment vertical="center"/>
    </xf>
    <xf numFmtId="49" fontId="32" fillId="0" borderId="0" xfId="2" applyNumberFormat="1" applyFont="1" applyBorder="1" applyAlignment="1">
      <alignment vertical="center"/>
    </xf>
    <xf numFmtId="49" fontId="29" fillId="0" borderId="0" xfId="2" applyNumberFormat="1" applyFont="1" applyAlignment="1">
      <alignment vertical="center"/>
    </xf>
    <xf numFmtId="49" fontId="34" fillId="0" borderId="0" xfId="2" applyNumberFormat="1" applyFont="1" applyBorder="1" applyAlignment="1">
      <alignment horizontal="center" vertical="center"/>
    </xf>
    <xf numFmtId="49" fontId="12" fillId="0" borderId="0" xfId="2" applyNumberFormat="1" applyFont="1" applyFill="1" applyAlignment="1">
      <alignment vertical="center"/>
    </xf>
    <xf numFmtId="49" fontId="12" fillId="0" borderId="0" xfId="2" applyNumberFormat="1" applyFont="1" applyBorder="1" applyAlignment="1">
      <alignment horizontal="center" vertical="center"/>
    </xf>
    <xf numFmtId="0" fontId="37" fillId="0" borderId="0" xfId="2" applyFont="1" applyFill="1" applyAlignment="1">
      <alignment vertical="center"/>
    </xf>
    <xf numFmtId="49" fontId="30" fillId="0" borderId="0" xfId="2" applyNumberFormat="1" applyFont="1" applyFill="1" applyBorder="1" applyAlignment="1">
      <alignment horizontal="center" vertical="center"/>
    </xf>
    <xf numFmtId="49" fontId="12" fillId="0" borderId="142" xfId="2" applyNumberFormat="1" applyFont="1" applyBorder="1" applyAlignment="1">
      <alignment vertical="center"/>
    </xf>
    <xf numFmtId="0" fontId="12" fillId="0" borderId="0" xfId="2" applyNumberFormat="1" applyFont="1" applyAlignment="1">
      <alignment horizontal="center" vertical="center"/>
    </xf>
    <xf numFmtId="0" fontId="39" fillId="0" borderId="0" xfId="2" applyNumberFormat="1" applyFont="1" applyAlignment="1">
      <alignment vertical="center"/>
    </xf>
    <xf numFmtId="0" fontId="40" fillId="0" borderId="0" xfId="2" applyNumberFormat="1" applyFont="1" applyAlignment="1">
      <alignment vertical="center"/>
    </xf>
    <xf numFmtId="0" fontId="30" fillId="0" borderId="0" xfId="2" applyNumberFormat="1" applyFont="1" applyFill="1" applyBorder="1" applyAlignment="1">
      <alignment horizontal="center" vertical="center"/>
    </xf>
    <xf numFmtId="0" fontId="12" fillId="0" borderId="0" xfId="2" applyNumberFormat="1" applyFont="1" applyBorder="1" applyAlignment="1">
      <alignment horizontal="center" vertical="center"/>
    </xf>
    <xf numFmtId="0" fontId="12" fillId="0" borderId="0" xfId="2" applyNumberFormat="1" applyFont="1" applyBorder="1" applyAlignment="1">
      <alignment vertical="center"/>
    </xf>
    <xf numFmtId="0" fontId="34" fillId="0" borderId="0" xfId="2" applyNumberFormat="1" applyFont="1" applyBorder="1" applyAlignment="1">
      <alignment horizontal="center" vertical="center"/>
    </xf>
    <xf numFmtId="0" fontId="34" fillId="0" borderId="0" xfId="2" applyNumberFormat="1" applyFont="1" applyFill="1" applyBorder="1" applyAlignment="1">
      <alignment horizontal="center" vertical="center"/>
    </xf>
    <xf numFmtId="0" fontId="9" fillId="0" borderId="0" xfId="2" applyFont="1" applyBorder="1" applyAlignment="1">
      <alignment vertical="center" wrapText="1"/>
    </xf>
    <xf numFmtId="49" fontId="30" fillId="0" borderId="0" xfId="2" applyNumberFormat="1" applyFont="1" applyFill="1" applyBorder="1" applyAlignment="1">
      <alignment horizontal="center" vertical="center" wrapText="1"/>
    </xf>
    <xf numFmtId="49" fontId="12" fillId="0" borderId="23" xfId="2" applyNumberFormat="1" applyFont="1" applyFill="1" applyBorder="1" applyAlignment="1">
      <alignment vertical="center"/>
    </xf>
    <xf numFmtId="49" fontId="30" fillId="0" borderId="0" xfId="2" applyNumberFormat="1" applyFont="1" applyBorder="1" applyAlignment="1">
      <alignment vertical="center"/>
    </xf>
    <xf numFmtId="49" fontId="34" fillId="0" borderId="0" xfId="2" applyNumberFormat="1" applyFont="1" applyBorder="1" applyAlignment="1">
      <alignment vertical="center"/>
    </xf>
    <xf numFmtId="49" fontId="30" fillId="0" borderId="0" xfId="2" applyNumberFormat="1" applyFont="1" applyBorder="1" applyAlignment="1">
      <alignment horizontal="center" vertical="center"/>
    </xf>
    <xf numFmtId="49" fontId="28" fillId="0" borderId="0" xfId="2" applyNumberFormat="1" applyFont="1" applyBorder="1" applyAlignment="1">
      <alignment vertical="center"/>
    </xf>
    <xf numFmtId="49" fontId="28" fillId="0" borderId="0" xfId="2" applyNumberFormat="1" applyFont="1" applyBorder="1" applyAlignment="1">
      <alignment horizontal="center" vertical="center"/>
    </xf>
    <xf numFmtId="49" fontId="12" fillId="0" borderId="0" xfId="2" applyNumberFormat="1" applyFont="1" applyFill="1" applyBorder="1" applyAlignment="1">
      <alignment horizontal="center"/>
    </xf>
    <xf numFmtId="49" fontId="12" fillId="0" borderId="0" xfId="2" applyNumberFormat="1" applyFont="1" applyFill="1" applyBorder="1" applyAlignment="1">
      <alignment vertical="center"/>
    </xf>
    <xf numFmtId="49" fontId="9" fillId="0" borderId="0" xfId="2" applyNumberFormat="1" applyFont="1" applyFill="1" applyBorder="1" applyAlignment="1">
      <alignment horizontal="left" vertical="center"/>
    </xf>
    <xf numFmtId="0" fontId="12" fillId="0" borderId="0" xfId="2" applyFont="1" applyFill="1" applyAlignment="1">
      <alignment horizontal="left" vertical="center" wrapText="1"/>
    </xf>
    <xf numFmtId="49" fontId="12" fillId="0" borderId="0" xfId="2" applyNumberFormat="1" applyFont="1" applyAlignment="1">
      <alignment vertical="center" wrapText="1"/>
    </xf>
    <xf numFmtId="49" fontId="12" fillId="0" borderId="0" xfId="2" applyNumberFormat="1" applyFont="1" applyFill="1" applyBorder="1" applyAlignment="1">
      <alignment horizontal="center" vertical="center" wrapText="1"/>
    </xf>
    <xf numFmtId="0" fontId="9" fillId="0" borderId="0" xfId="2" applyFont="1" applyBorder="1" applyAlignment="1">
      <alignment vertical="center"/>
    </xf>
    <xf numFmtId="49" fontId="43" fillId="0" borderId="0" xfId="2" applyNumberFormat="1" applyFont="1" applyFill="1" applyBorder="1" applyAlignment="1">
      <alignment horizontal="left" vertical="center"/>
    </xf>
    <xf numFmtId="49" fontId="34" fillId="0" borderId="0" xfId="2" applyNumberFormat="1" applyFont="1" applyFill="1" applyBorder="1" applyAlignment="1">
      <alignment horizontal="center" vertical="center"/>
    </xf>
    <xf numFmtId="49" fontId="27" fillId="0" borderId="0" xfId="2" applyNumberFormat="1" applyFont="1" applyFill="1" applyBorder="1" applyAlignment="1">
      <alignment horizontal="center" vertical="center"/>
    </xf>
    <xf numFmtId="49" fontId="44" fillId="0" borderId="0" xfId="2" applyNumberFormat="1" applyFont="1" applyFill="1" applyBorder="1" applyAlignment="1">
      <alignment horizontal="center" vertical="center"/>
    </xf>
    <xf numFmtId="49" fontId="45" fillId="0" borderId="0" xfId="2" applyNumberFormat="1" applyFont="1" applyFill="1" applyBorder="1" applyAlignment="1">
      <alignment horizontal="center" vertical="center"/>
    </xf>
    <xf numFmtId="49" fontId="35" fillId="0" borderId="0" xfId="2" applyNumberFormat="1" applyFont="1" applyFill="1" applyBorder="1" applyAlignment="1">
      <alignment horizontal="center" vertical="center"/>
    </xf>
    <xf numFmtId="49" fontId="36" fillId="0" borderId="0" xfId="2" applyNumberFormat="1" applyFont="1" applyFill="1" applyBorder="1" applyAlignment="1">
      <alignment horizontal="center" vertical="center"/>
    </xf>
    <xf numFmtId="0" fontId="8" fillId="0" borderId="16" xfId="0" applyFont="1" applyBorder="1" applyAlignment="1">
      <alignment horizontal="center" vertical="center"/>
    </xf>
    <xf numFmtId="0" fontId="12" fillId="0" borderId="0" xfId="0" applyFont="1">
      <alignment vertical="center"/>
    </xf>
    <xf numFmtId="0" fontId="8" fillId="0" borderId="0" xfId="0" applyFont="1" applyAlignment="1">
      <alignment horizontal="center" vertical="center" shrinkToFit="1"/>
    </xf>
    <xf numFmtId="49" fontId="8" fillId="0" borderId="0" xfId="0" applyNumberFormat="1" applyFont="1" applyAlignment="1">
      <alignment vertical="center"/>
    </xf>
    <xf numFmtId="58" fontId="11" fillId="0" borderId="0" xfId="0" applyNumberFormat="1" applyFont="1" applyAlignment="1">
      <alignment vertical="center" wrapText="1"/>
    </xf>
    <xf numFmtId="0" fontId="8" fillId="0" borderId="0" xfId="0" applyFont="1" applyAlignment="1">
      <alignment horizontal="distributed" vertical="center"/>
    </xf>
    <xf numFmtId="0" fontId="8" fillId="0" borderId="0" xfId="0" applyFont="1" applyAlignment="1">
      <alignment horizontal="left" vertical="center" indent="2"/>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43"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45" xfId="0" applyFont="1" applyBorder="1" applyAlignment="1">
      <alignment horizontal="left" vertical="center" shrinkToFit="1"/>
    </xf>
    <xf numFmtId="0" fontId="8" fillId="3" borderId="43"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44" xfId="0" applyFont="1" applyFill="1" applyBorder="1" applyAlignment="1" applyProtection="1">
      <alignment horizontal="left" vertical="center"/>
      <protection locked="0"/>
    </xf>
    <xf numFmtId="0" fontId="8" fillId="0" borderId="24" xfId="0" applyFont="1" applyFill="1" applyBorder="1" applyAlignment="1">
      <alignment horizontal="center" vertical="center"/>
    </xf>
    <xf numFmtId="0" fontId="8" fillId="0" borderId="30" xfId="0" applyFont="1" applyFill="1" applyBorder="1" applyAlignment="1">
      <alignment horizontal="center" vertical="center"/>
    </xf>
    <xf numFmtId="0" fontId="8" fillId="3" borderId="2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12" fillId="0" borderId="24" xfId="2" applyNumberFormat="1" applyFont="1" applyBorder="1" applyAlignment="1">
      <alignment horizontal="center" vertical="center" shrinkToFit="1"/>
    </xf>
    <xf numFmtId="49" fontId="12" fillId="0" borderId="24" xfId="2" applyNumberFormat="1" applyFont="1" applyBorder="1" applyAlignment="1">
      <alignment horizontal="center" vertical="center"/>
    </xf>
    <xf numFmtId="49" fontId="12" fillId="0" borderId="23" xfId="2" applyNumberFormat="1" applyFont="1" applyBorder="1" applyAlignment="1">
      <alignment horizontal="center" vertical="center"/>
    </xf>
    <xf numFmtId="0" fontId="8" fillId="3" borderId="85"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130" xfId="0" applyFont="1" applyFill="1" applyBorder="1" applyAlignment="1" applyProtection="1">
      <alignment horizontal="center" vertical="center"/>
      <protection locked="0"/>
    </xf>
    <xf numFmtId="0" fontId="8" fillId="3" borderId="42" xfId="0" applyFont="1" applyFill="1" applyBorder="1" applyAlignment="1" applyProtection="1">
      <alignment horizontal="left" vertical="center"/>
      <protection locked="0"/>
    </xf>
    <xf numFmtId="0" fontId="8" fillId="3" borderId="40" xfId="0" applyFont="1" applyFill="1" applyBorder="1" applyAlignment="1" applyProtection="1">
      <alignment horizontal="left" vertical="center"/>
      <protection locked="0"/>
    </xf>
    <xf numFmtId="0" fontId="8" fillId="3" borderId="41" xfId="0" applyFont="1" applyFill="1" applyBorder="1" applyAlignment="1" applyProtection="1">
      <alignment horizontal="left" vertical="center"/>
      <protection locked="0"/>
    </xf>
    <xf numFmtId="0" fontId="15" fillId="0" borderId="87" xfId="0" applyFont="1" applyBorder="1" applyAlignment="1">
      <alignment horizontal="left" vertical="center" wrapText="1"/>
    </xf>
    <xf numFmtId="0" fontId="15" fillId="0" borderId="87" xfId="0" applyFont="1" applyBorder="1" applyAlignment="1">
      <alignment horizontal="left" vertical="center"/>
    </xf>
    <xf numFmtId="0" fontId="8" fillId="3" borderId="31" xfId="0" applyFont="1" applyFill="1" applyBorder="1" applyAlignment="1">
      <alignment horizontal="left" vertical="center" shrinkToFit="1"/>
    </xf>
    <xf numFmtId="0" fontId="8" fillId="3" borderId="32" xfId="0" applyFont="1" applyFill="1" applyBorder="1" applyAlignment="1">
      <alignment horizontal="left" vertical="center" shrinkToFit="1"/>
    </xf>
    <xf numFmtId="0" fontId="8" fillId="3" borderId="32"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8" fillId="3" borderId="24"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16" fillId="3" borderId="32" xfId="5" applyFont="1" applyFill="1" applyBorder="1" applyAlignment="1" applyProtection="1">
      <alignment horizontal="center" vertical="center"/>
      <protection locked="0"/>
    </xf>
    <xf numFmtId="0" fontId="16" fillId="3" borderId="33" xfId="5" applyFont="1" applyFill="1" applyBorder="1" applyAlignment="1" applyProtection="1">
      <alignment horizontal="center" vertical="center"/>
      <protection locked="0"/>
    </xf>
    <xf numFmtId="0" fontId="8" fillId="0" borderId="24"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38" xfId="0" applyFont="1" applyBorder="1" applyAlignment="1">
      <alignment horizontal="center" vertical="center" shrinkToFit="1"/>
    </xf>
    <xf numFmtId="38" fontId="8" fillId="3" borderId="43" xfId="4" applyFont="1" applyFill="1" applyBorder="1" applyAlignment="1" applyProtection="1">
      <alignment horizontal="right" vertical="center"/>
      <protection locked="0"/>
    </xf>
    <xf numFmtId="38" fontId="8" fillId="3" borderId="17" xfId="4" applyFont="1" applyFill="1" applyBorder="1" applyAlignment="1" applyProtection="1">
      <alignment horizontal="right" vertical="center"/>
      <protection locked="0"/>
    </xf>
    <xf numFmtId="0" fontId="8" fillId="0" borderId="92" xfId="0" applyFont="1" applyFill="1" applyBorder="1" applyAlignment="1">
      <alignment horizontal="center" vertical="center"/>
    </xf>
    <xf numFmtId="0" fontId="8" fillId="0" borderId="94" xfId="0" applyFont="1" applyFill="1" applyBorder="1" applyAlignment="1">
      <alignment horizontal="center" vertical="center"/>
    </xf>
    <xf numFmtId="0" fontId="8" fillId="3" borderId="92" xfId="0" applyFont="1" applyFill="1" applyBorder="1" applyAlignment="1" applyProtection="1">
      <alignment horizontal="right" vertical="center"/>
      <protection locked="0"/>
    </xf>
    <xf numFmtId="0" fontId="8" fillId="0" borderId="125" xfId="0" applyFont="1" applyFill="1" applyBorder="1" applyAlignment="1">
      <alignment horizontal="center" vertical="center"/>
    </xf>
    <xf numFmtId="0" fontId="8" fillId="3" borderId="24"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0" borderId="0" xfId="0" applyFont="1" applyBorder="1" applyAlignment="1">
      <alignment horizontal="center" vertical="center"/>
    </xf>
    <xf numFmtId="0" fontId="8" fillId="3" borderId="34"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29" xfId="0" applyFont="1" applyFill="1" applyBorder="1" applyAlignment="1">
      <alignment horizontal="left" vertical="center" shrinkToFit="1"/>
    </xf>
    <xf numFmtId="0" fontId="8" fillId="3" borderId="24" xfId="0" applyFont="1" applyFill="1" applyBorder="1" applyAlignment="1">
      <alignment horizontal="left" vertical="center" shrinkToFit="1"/>
    </xf>
    <xf numFmtId="49" fontId="8" fillId="3" borderId="23" xfId="0" applyNumberFormat="1" applyFont="1" applyFill="1" applyBorder="1" applyAlignment="1" applyProtection="1">
      <alignment horizontal="center" vertical="center"/>
      <protection locked="0"/>
    </xf>
    <xf numFmtId="49" fontId="8" fillId="3" borderId="38" xfId="0" applyNumberFormat="1" applyFont="1" applyFill="1" applyBorder="1" applyAlignment="1" applyProtection="1">
      <alignment horizontal="center" vertical="center"/>
      <protection locked="0"/>
    </xf>
    <xf numFmtId="0" fontId="8" fillId="0" borderId="129" xfId="0" applyFont="1" applyFill="1" applyBorder="1" applyAlignment="1">
      <alignment horizontal="center" vertical="center"/>
    </xf>
    <xf numFmtId="0" fontId="8" fillId="0" borderId="130" xfId="0" applyFont="1" applyFill="1" applyBorder="1" applyAlignment="1">
      <alignment horizontal="center" vertical="center"/>
    </xf>
    <xf numFmtId="58" fontId="8" fillId="3" borderId="57" xfId="0" applyNumberFormat="1" applyFont="1" applyFill="1" applyBorder="1" applyAlignment="1" applyProtection="1">
      <alignment horizontal="center" vertical="center"/>
      <protection locked="0"/>
    </xf>
    <xf numFmtId="58" fontId="8" fillId="3" borderId="18" xfId="0" applyNumberFormat="1" applyFont="1" applyFill="1" applyBorder="1" applyAlignment="1" applyProtection="1">
      <alignment horizontal="center" vertical="center"/>
      <protection locked="0"/>
    </xf>
    <xf numFmtId="58" fontId="8" fillId="3" borderId="58" xfId="0" applyNumberFormat="1" applyFont="1" applyFill="1" applyBorder="1" applyAlignment="1" applyProtection="1">
      <alignment horizontal="center" vertical="center"/>
      <protection locked="0"/>
    </xf>
    <xf numFmtId="0" fontId="8" fillId="0" borderId="129" xfId="0" applyFont="1" applyBorder="1" applyAlignment="1">
      <alignment horizontal="distributed" vertical="center" indent="1"/>
    </xf>
    <xf numFmtId="0" fontId="8" fillId="0" borderId="130" xfId="0" applyFont="1" applyBorder="1" applyAlignment="1">
      <alignment horizontal="distributed" vertical="center" indent="1"/>
    </xf>
    <xf numFmtId="0" fontId="8" fillId="0" borderId="85" xfId="0" applyFont="1" applyBorder="1" applyAlignment="1">
      <alignment horizontal="distributed" vertical="center" indent="1"/>
    </xf>
    <xf numFmtId="0" fontId="8" fillId="0" borderId="57" xfId="0" applyFont="1" applyBorder="1" applyAlignment="1">
      <alignment horizontal="center" vertical="center"/>
    </xf>
    <xf numFmtId="0" fontId="8" fillId="0" borderId="18" xfId="0" applyFont="1" applyBorder="1" applyAlignment="1">
      <alignment horizontal="center" vertical="center"/>
    </xf>
    <xf numFmtId="0" fontId="8" fillId="0" borderId="58" xfId="0" applyFont="1" applyBorder="1" applyAlignment="1">
      <alignment horizontal="center" vertical="center"/>
    </xf>
    <xf numFmtId="0" fontId="8" fillId="0" borderId="140" xfId="0" applyFont="1" applyBorder="1" applyAlignment="1">
      <alignment horizontal="center" vertical="center" shrinkToFit="1"/>
    </xf>
    <xf numFmtId="0" fontId="8" fillId="0" borderId="141" xfId="0" applyFont="1" applyBorder="1" applyAlignment="1">
      <alignment horizontal="center" vertical="center" shrinkToFit="1"/>
    </xf>
    <xf numFmtId="0" fontId="8" fillId="0" borderId="107" xfId="0" applyFont="1" applyBorder="1" applyAlignment="1">
      <alignment horizontal="distributed" vertical="center" indent="1"/>
    </xf>
    <xf numFmtId="0" fontId="8" fillId="0" borderId="34" xfId="0" applyFont="1" applyBorder="1" applyAlignment="1">
      <alignment horizontal="distributed" vertical="center" indent="1"/>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29" xfId="0" applyFont="1" applyBorder="1" applyAlignment="1">
      <alignment horizontal="distributed" vertical="center" indent="1"/>
    </xf>
    <xf numFmtId="0" fontId="8" fillId="0" borderId="24" xfId="0" applyFont="1" applyBorder="1" applyAlignment="1">
      <alignment horizontal="distributed" vertical="center" indent="1"/>
    </xf>
    <xf numFmtId="0" fontId="8" fillId="0" borderId="34" xfId="0" applyFont="1" applyBorder="1" applyAlignment="1">
      <alignment horizontal="center" vertical="center" shrinkToFit="1"/>
    </xf>
    <xf numFmtId="0" fontId="8" fillId="3" borderId="34" xfId="0" applyFont="1" applyFill="1" applyBorder="1" applyAlignment="1" applyProtection="1">
      <alignment horizontal="center" vertical="center" shrinkToFit="1"/>
      <protection locked="0"/>
    </xf>
    <xf numFmtId="0" fontId="8" fillId="0" borderId="34"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3" borderId="43" xfId="0" applyFont="1" applyFill="1" applyBorder="1" applyAlignment="1" applyProtection="1">
      <alignment vertical="center" shrinkToFit="1"/>
      <protection locked="0"/>
    </xf>
    <xf numFmtId="0" fontId="8" fillId="3" borderId="17" xfId="0" applyFont="1" applyFill="1" applyBorder="1" applyAlignment="1" applyProtection="1">
      <alignment vertical="center" shrinkToFit="1"/>
      <protection locked="0"/>
    </xf>
    <xf numFmtId="0" fontId="8" fillId="3" borderId="44" xfId="0" applyFont="1" applyFill="1" applyBorder="1" applyAlignment="1" applyProtection="1">
      <alignment vertical="center" shrinkToFit="1"/>
      <protection locked="0"/>
    </xf>
    <xf numFmtId="0" fontId="8" fillId="0" borderId="43"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45" xfId="0" applyFont="1" applyBorder="1" applyAlignment="1">
      <alignment horizontal="center" vertical="center" shrinkToFit="1"/>
    </xf>
    <xf numFmtId="0" fontId="8" fillId="3" borderId="63" xfId="0" applyFont="1" applyFill="1" applyBorder="1" applyAlignment="1">
      <alignment horizontal="center" vertical="center"/>
    </xf>
    <xf numFmtId="0" fontId="8" fillId="3" borderId="65" xfId="0" applyFont="1" applyFill="1" applyBorder="1" applyAlignment="1">
      <alignment horizontal="center" vertical="center"/>
    </xf>
    <xf numFmtId="0" fontId="10" fillId="0" borderId="88" xfId="0" applyFont="1" applyBorder="1" applyAlignment="1">
      <alignment horizontal="left" vertical="center"/>
    </xf>
    <xf numFmtId="0" fontId="10" fillId="0" borderId="0" xfId="0" applyFont="1" applyAlignment="1">
      <alignment horizontal="left" vertical="center"/>
    </xf>
    <xf numFmtId="0" fontId="8" fillId="0" borderId="24" xfId="0" applyFont="1" applyBorder="1" applyAlignment="1">
      <alignment horizontal="distributed" vertical="center" indent="1" shrinkToFit="1"/>
    </xf>
    <xf numFmtId="0" fontId="8" fillId="0" borderId="6" xfId="0" applyFont="1" applyBorder="1" applyAlignment="1">
      <alignment horizontal="distributed" vertical="center" wrapText="1" indent="1"/>
    </xf>
    <xf numFmtId="0" fontId="8" fillId="0" borderId="0"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6" xfId="0" applyFont="1" applyBorder="1" applyAlignment="1">
      <alignment horizontal="distributed" vertical="center" indent="1"/>
    </xf>
    <xf numFmtId="0" fontId="8" fillId="3" borderId="88"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8" fillId="0" borderId="83" xfId="0" applyFont="1" applyBorder="1" applyAlignment="1">
      <alignment horizontal="distributed" vertical="center" wrapText="1" indent="1"/>
    </xf>
    <xf numFmtId="0" fontId="8" fillId="0" borderId="64" xfId="0" applyFont="1" applyBorder="1" applyAlignment="1">
      <alignment horizontal="distributed" vertical="center" indent="1"/>
    </xf>
    <xf numFmtId="0" fontId="8" fillId="0" borderId="65"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23" xfId="0" applyFont="1" applyBorder="1" applyAlignment="1">
      <alignment horizontal="distributed" vertical="center" indent="1"/>
    </xf>
    <xf numFmtId="0" fontId="8" fillId="0" borderId="38" xfId="0" applyFont="1" applyBorder="1" applyAlignment="1">
      <alignment horizontal="distributed" vertical="center" indent="1"/>
    </xf>
    <xf numFmtId="0" fontId="8" fillId="3" borderId="6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8" fillId="0" borderId="48" xfId="0" applyFont="1" applyBorder="1" applyAlignment="1">
      <alignment horizontal="distributed" vertical="center" indent="1"/>
    </xf>
    <xf numFmtId="0" fontId="8" fillId="0" borderId="46" xfId="0" applyFont="1" applyBorder="1" applyAlignment="1">
      <alignment horizontal="distributed" vertical="center" indent="1"/>
    </xf>
    <xf numFmtId="49" fontId="8" fillId="3" borderId="66" xfId="0" applyNumberFormat="1" applyFont="1" applyFill="1" applyBorder="1" applyAlignment="1" applyProtection="1">
      <alignment horizontal="center" vertical="center" shrinkToFit="1"/>
      <protection locked="0"/>
    </xf>
    <xf numFmtId="49" fontId="8" fillId="3" borderId="23" xfId="0" applyNumberFormat="1" applyFont="1" applyFill="1" applyBorder="1" applyAlignment="1" applyProtection="1">
      <alignment horizontal="center" vertical="center" shrinkToFit="1"/>
      <protection locked="0"/>
    </xf>
    <xf numFmtId="49" fontId="8" fillId="3" borderId="38" xfId="0" applyNumberFormat="1" applyFont="1" applyFill="1" applyBorder="1" applyAlignment="1" applyProtection="1">
      <alignment horizontal="center" vertical="center" shrinkToFit="1"/>
      <protection locked="0"/>
    </xf>
    <xf numFmtId="0" fontId="8" fillId="3" borderId="46" xfId="0" applyFont="1" applyFill="1" applyBorder="1" applyAlignment="1" applyProtection="1">
      <alignment horizontal="center" vertical="center" shrinkToFit="1"/>
      <protection locked="0"/>
    </xf>
    <xf numFmtId="0" fontId="8" fillId="3" borderId="90" xfId="0" applyFont="1" applyFill="1" applyBorder="1" applyAlignment="1" applyProtection="1">
      <alignment horizontal="center" vertical="center" shrinkToFit="1"/>
      <protection locked="0"/>
    </xf>
    <xf numFmtId="178" fontId="11" fillId="3" borderId="57" xfId="0" applyNumberFormat="1"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8" fontId="11" fillId="3" borderId="58" xfId="0" applyNumberFormat="1" applyFont="1" applyFill="1" applyBorder="1" applyAlignment="1" applyProtection="1">
      <alignment horizontal="center" vertical="center"/>
      <protection locked="0"/>
    </xf>
    <xf numFmtId="0" fontId="8" fillId="3" borderId="24" xfId="0" applyFont="1" applyFill="1" applyBorder="1" applyAlignment="1" applyProtection="1">
      <alignment horizontal="left" vertical="center" shrinkToFit="1"/>
      <protection locked="0"/>
    </xf>
    <xf numFmtId="0" fontId="8" fillId="3" borderId="30" xfId="0" applyFont="1" applyFill="1" applyBorder="1" applyAlignment="1" applyProtection="1">
      <alignment horizontal="left" vertical="center" shrinkToFit="1"/>
      <protection locked="0"/>
    </xf>
    <xf numFmtId="0" fontId="8" fillId="3" borderId="47" xfId="0" applyFont="1" applyFill="1" applyBorder="1" applyAlignment="1" applyProtection="1">
      <alignment horizontal="center" vertical="center" shrinkToFit="1"/>
      <protection locked="0"/>
    </xf>
    <xf numFmtId="0" fontId="8" fillId="0" borderId="43"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177" fontId="8" fillId="3" borderId="57" xfId="0" applyNumberFormat="1" applyFont="1" applyFill="1" applyBorder="1" applyAlignment="1" applyProtection="1">
      <alignment horizontal="center" vertical="center"/>
      <protection locked="0"/>
    </xf>
    <xf numFmtId="177" fontId="8" fillId="3" borderId="18" xfId="0" applyNumberFormat="1" applyFont="1" applyFill="1" applyBorder="1" applyAlignment="1" applyProtection="1">
      <alignment horizontal="center" vertical="center"/>
      <protection locked="0"/>
    </xf>
    <xf numFmtId="177" fontId="8" fillId="3" borderId="58" xfId="0" applyNumberFormat="1" applyFont="1" applyFill="1" applyBorder="1" applyAlignment="1" applyProtection="1">
      <alignment horizontal="center" vertical="center"/>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85" xfId="0" applyFont="1" applyBorder="1" applyAlignment="1">
      <alignment horizontal="distributed" vertical="center" indent="6"/>
    </xf>
    <xf numFmtId="0" fontId="8" fillId="0" borderId="18" xfId="0" applyFont="1" applyBorder="1" applyAlignment="1">
      <alignment horizontal="distributed" vertical="center" indent="6"/>
    </xf>
    <xf numFmtId="0" fontId="8" fillId="0" borderId="84" xfId="0" applyFont="1" applyBorder="1" applyAlignment="1">
      <alignment horizontal="distributed" vertical="center" indent="6"/>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3" borderId="43"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0" borderId="43" xfId="0" applyFont="1" applyFill="1" applyBorder="1" applyAlignment="1">
      <alignment horizontal="center" vertical="center"/>
    </xf>
    <xf numFmtId="0" fontId="8" fillId="0" borderId="17" xfId="0" applyFont="1" applyFill="1" applyBorder="1" applyAlignment="1">
      <alignment horizontal="center" vertical="center"/>
    </xf>
    <xf numFmtId="0" fontId="15" fillId="0" borderId="126" xfId="0" applyFont="1" applyBorder="1" applyAlignment="1">
      <alignment horizontal="left" vertical="center"/>
    </xf>
    <xf numFmtId="0" fontId="15" fillId="0" borderId="127" xfId="0" applyFont="1" applyBorder="1" applyAlignment="1">
      <alignment horizontal="left" vertical="center"/>
    </xf>
    <xf numFmtId="0" fontId="15" fillId="0" borderId="128" xfId="0" applyFont="1" applyBorder="1" applyAlignment="1">
      <alignment horizontal="left" vertical="center"/>
    </xf>
    <xf numFmtId="49" fontId="8" fillId="3" borderId="43" xfId="0" applyNumberFormat="1" applyFont="1" applyFill="1" applyBorder="1" applyAlignment="1" applyProtection="1">
      <alignment horizontal="center" vertical="center"/>
      <protection locked="0"/>
    </xf>
    <xf numFmtId="49" fontId="8" fillId="3" borderId="17"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0" fontId="8" fillId="0" borderId="44" xfId="0" applyFont="1" applyFill="1" applyBorder="1" applyAlignment="1">
      <alignment horizontal="center" vertical="center"/>
    </xf>
    <xf numFmtId="0" fontId="8" fillId="0" borderId="43" xfId="0" applyFont="1" applyBorder="1" applyAlignment="1">
      <alignment horizontal="center" vertical="center"/>
    </xf>
    <xf numFmtId="0" fontId="8" fillId="0" borderId="17" xfId="0" applyFont="1" applyBorder="1" applyAlignment="1">
      <alignment horizontal="center" vertical="center"/>
    </xf>
    <xf numFmtId="49" fontId="8" fillId="3" borderId="66" xfId="0" applyNumberFormat="1" applyFont="1" applyFill="1" applyBorder="1" applyAlignment="1" applyProtection="1">
      <alignment horizontal="center" vertical="center"/>
      <protection locked="0"/>
    </xf>
    <xf numFmtId="0" fontId="8" fillId="0" borderId="83" xfId="0" applyFont="1" applyBorder="1" applyAlignment="1">
      <alignment horizontal="distributed" vertical="center" indent="1"/>
    </xf>
    <xf numFmtId="0" fontId="15" fillId="0" borderId="126" xfId="0" applyFont="1" applyBorder="1" applyAlignment="1">
      <alignment horizontal="center" vertical="center"/>
    </xf>
    <xf numFmtId="0" fontId="15" fillId="0" borderId="127" xfId="0" applyFont="1" applyBorder="1" applyAlignment="1">
      <alignment horizontal="center" vertical="center"/>
    </xf>
    <xf numFmtId="0" fontId="8" fillId="0" borderId="131" xfId="0" applyFont="1" applyBorder="1" applyAlignment="1">
      <alignment horizontal="distributed" vertical="center" indent="1"/>
    </xf>
    <xf numFmtId="0" fontId="8" fillId="0" borderId="30" xfId="0" applyFont="1" applyBorder="1" applyAlignment="1">
      <alignment horizontal="center" vertical="center"/>
    </xf>
    <xf numFmtId="0" fontId="8" fillId="0" borderId="91" xfId="0" applyFont="1" applyBorder="1" applyAlignment="1">
      <alignment horizontal="distributed" vertical="center" indent="1"/>
    </xf>
    <xf numFmtId="0" fontId="8" fillId="0" borderId="92" xfId="0" applyFont="1" applyBorder="1" applyAlignment="1">
      <alignment horizontal="distributed" vertical="center" indent="1"/>
    </xf>
    <xf numFmtId="0" fontId="8" fillId="0" borderId="93" xfId="0" applyFont="1" applyBorder="1" applyAlignment="1">
      <alignment horizontal="distributed" vertical="center" indent="1"/>
    </xf>
    <xf numFmtId="0" fontId="8" fillId="0" borderId="52" xfId="0" applyFont="1" applyBorder="1" applyAlignment="1">
      <alignment horizontal="distributed" vertical="center" indent="1"/>
    </xf>
    <xf numFmtId="0" fontId="8" fillId="0" borderId="53" xfId="0" applyFont="1" applyBorder="1" applyAlignment="1">
      <alignment horizontal="distributed" vertical="center" indent="1"/>
    </xf>
    <xf numFmtId="0" fontId="8" fillId="0" borderId="90" xfId="0" applyFont="1" applyBorder="1" applyAlignment="1">
      <alignment horizontal="center" vertical="center" shrinkToFit="1"/>
    </xf>
    <xf numFmtId="49" fontId="8" fillId="3" borderId="18" xfId="0" applyNumberFormat="1" applyFont="1" applyFill="1" applyBorder="1" applyAlignment="1" applyProtection="1">
      <alignment horizontal="center" vertical="center"/>
      <protection locked="0"/>
    </xf>
    <xf numFmtId="0" fontId="8" fillId="3" borderId="42" xfId="0" applyFont="1" applyFill="1" applyBorder="1" applyAlignment="1" applyProtection="1">
      <alignment vertical="center" shrinkToFit="1"/>
      <protection locked="0"/>
    </xf>
    <xf numFmtId="0" fontId="8" fillId="3" borderId="40" xfId="0" applyFont="1" applyFill="1" applyBorder="1" applyAlignment="1" applyProtection="1">
      <alignment vertical="center" shrinkToFit="1"/>
      <protection locked="0"/>
    </xf>
    <xf numFmtId="0" fontId="8" fillId="3" borderId="41" xfId="0" applyFont="1" applyFill="1" applyBorder="1" applyAlignment="1" applyProtection="1">
      <alignment vertical="center" shrinkToFit="1"/>
      <protection locked="0"/>
    </xf>
    <xf numFmtId="38" fontId="8" fillId="3" borderId="40" xfId="4" applyFont="1" applyFill="1" applyBorder="1" applyAlignment="1" applyProtection="1">
      <alignment horizontal="right" vertical="center"/>
      <protection locked="0"/>
    </xf>
    <xf numFmtId="0" fontId="8" fillId="0" borderId="42" xfId="0" applyFont="1" applyFill="1" applyBorder="1" applyAlignment="1">
      <alignment horizontal="center" vertical="center"/>
    </xf>
    <xf numFmtId="0" fontId="8" fillId="3" borderId="107" xfId="0" applyFont="1" applyFill="1" applyBorder="1" applyAlignment="1">
      <alignment horizontal="left" vertical="center" shrinkToFit="1"/>
    </xf>
    <xf numFmtId="0" fontId="8" fillId="3" borderId="34" xfId="0" applyFont="1" applyFill="1" applyBorder="1" applyAlignment="1">
      <alignment horizontal="left" vertical="center" shrinkToFit="1"/>
    </xf>
    <xf numFmtId="0" fontId="8" fillId="0" borderId="57" xfId="0" applyFont="1" applyBorder="1" applyAlignment="1">
      <alignment horizontal="distributed" vertical="center" indent="2"/>
    </xf>
    <xf numFmtId="0" fontId="8" fillId="0" borderId="18" xfId="0" applyFont="1" applyBorder="1" applyAlignment="1">
      <alignment horizontal="distributed" vertical="center" indent="2"/>
    </xf>
    <xf numFmtId="0" fontId="8" fillId="0" borderId="84" xfId="0" applyFont="1" applyBorder="1" applyAlignment="1">
      <alignment horizontal="distributed" vertical="center" indent="2"/>
    </xf>
    <xf numFmtId="0" fontId="8" fillId="0" borderId="130" xfId="0" applyFont="1" applyBorder="1" applyAlignment="1">
      <alignment horizontal="center" vertical="center"/>
    </xf>
    <xf numFmtId="49" fontId="12" fillId="0" borderId="0" xfId="2" applyNumberFormat="1" applyFont="1" applyFill="1" applyBorder="1" applyAlignment="1">
      <alignment horizontal="center"/>
    </xf>
    <xf numFmtId="0" fontId="12" fillId="0" borderId="0" xfId="2" applyNumberFormat="1" applyFont="1" applyAlignment="1">
      <alignment horizontal="center" vertical="center"/>
    </xf>
    <xf numFmtId="49" fontId="34" fillId="0" borderId="24" xfId="2" applyNumberFormat="1" applyFont="1" applyBorder="1" applyAlignment="1">
      <alignment horizontal="center" vertical="center"/>
    </xf>
    <xf numFmtId="0" fontId="34" fillId="0" borderId="144" xfId="2" applyNumberFormat="1" applyFont="1" applyBorder="1" applyAlignment="1">
      <alignment horizontal="center" vertical="center"/>
    </xf>
    <xf numFmtId="0" fontId="34" fillId="0" borderId="56" xfId="2" applyNumberFormat="1" applyFont="1" applyBorder="1" applyAlignment="1">
      <alignment horizontal="center" vertical="center"/>
    </xf>
    <xf numFmtId="0" fontId="34" fillId="0" borderId="145" xfId="2" applyNumberFormat="1" applyFont="1" applyBorder="1" applyAlignment="1">
      <alignment horizontal="center" vertical="center"/>
    </xf>
    <xf numFmtId="0" fontId="34" fillId="0" borderId="59" xfId="2" applyNumberFormat="1" applyFont="1" applyBorder="1" applyAlignment="1">
      <alignment horizontal="center" vertical="center"/>
    </xf>
    <xf numFmtId="0" fontId="35" fillId="0" borderId="20" xfId="2" applyNumberFormat="1" applyFont="1" applyBorder="1" applyAlignment="1">
      <alignment horizontal="center" vertical="center"/>
    </xf>
    <xf numFmtId="0" fontId="35" fillId="0" borderId="144" xfId="2" applyNumberFormat="1" applyFont="1" applyBorder="1" applyAlignment="1">
      <alignment horizontal="center" vertical="center"/>
    </xf>
    <xf numFmtId="0" fontId="35" fillId="0" borderId="21" xfId="2" applyNumberFormat="1" applyFont="1" applyBorder="1" applyAlignment="1">
      <alignment horizontal="center" vertical="center"/>
    </xf>
    <xf numFmtId="0" fontId="35" fillId="0" borderId="145" xfId="2" applyNumberFormat="1" applyFont="1" applyBorder="1" applyAlignment="1">
      <alignment horizontal="center" vertical="center"/>
    </xf>
    <xf numFmtId="0" fontId="15" fillId="0" borderId="132" xfId="2" applyNumberFormat="1" applyFont="1" applyBorder="1" applyAlignment="1">
      <alignment horizontal="center" vertical="center"/>
    </xf>
    <xf numFmtId="0" fontId="15" fillId="0" borderId="133" xfId="2" applyNumberFormat="1" applyFont="1" applyBorder="1" applyAlignment="1">
      <alignment horizontal="center" vertical="center"/>
    </xf>
    <xf numFmtId="0" fontId="15" fillId="0" borderId="134" xfId="2" applyNumberFormat="1" applyFont="1" applyBorder="1" applyAlignment="1">
      <alignment horizontal="center" vertical="center"/>
    </xf>
    <xf numFmtId="0" fontId="15" fillId="0" borderId="137" xfId="2" applyNumberFormat="1" applyFont="1" applyBorder="1" applyAlignment="1">
      <alignment horizontal="center" vertical="center"/>
    </xf>
    <xf numFmtId="0" fontId="15" fillId="0" borderId="138" xfId="2" applyNumberFormat="1" applyFont="1" applyBorder="1" applyAlignment="1">
      <alignment horizontal="center" vertical="center"/>
    </xf>
    <xf numFmtId="0" fontId="15" fillId="0" borderId="139" xfId="2" applyNumberFormat="1" applyFont="1" applyBorder="1" applyAlignment="1">
      <alignment horizontal="center" vertical="center"/>
    </xf>
    <xf numFmtId="0" fontId="31" fillId="0" borderId="61" xfId="2" applyNumberFormat="1" applyFont="1" applyBorder="1" applyAlignment="1">
      <alignment horizontal="center" vertical="center"/>
    </xf>
    <xf numFmtId="0" fontId="31" fillId="0" borderId="87" xfId="2" applyNumberFormat="1" applyFont="1" applyBorder="1" applyAlignment="1">
      <alignment horizontal="center" vertical="center"/>
    </xf>
    <xf numFmtId="0" fontId="31" fillId="0" borderId="62" xfId="2" applyNumberFormat="1" applyFont="1" applyBorder="1" applyAlignment="1">
      <alignment horizontal="center" vertical="center"/>
    </xf>
    <xf numFmtId="0" fontId="31" fillId="0" borderId="69" xfId="2" applyNumberFormat="1" applyFont="1" applyBorder="1" applyAlignment="1">
      <alignment horizontal="center" vertical="center"/>
    </xf>
    <xf numFmtId="0" fontId="31" fillId="0" borderId="25" xfId="2" applyNumberFormat="1" applyFont="1" applyBorder="1" applyAlignment="1">
      <alignment horizontal="center" vertical="center"/>
    </xf>
    <xf numFmtId="0" fontId="31" fillId="0" borderId="70" xfId="2" applyNumberFormat="1" applyFont="1" applyBorder="1" applyAlignment="1">
      <alignment horizontal="center" vertical="center"/>
    </xf>
    <xf numFmtId="0" fontId="34" fillId="0" borderId="14" xfId="2" applyNumberFormat="1" applyFont="1" applyBorder="1" applyAlignment="1">
      <alignment horizontal="center" vertical="center"/>
    </xf>
    <xf numFmtId="0" fontId="34" fillId="0" borderId="105" xfId="2" applyNumberFormat="1" applyFont="1" applyBorder="1" applyAlignment="1">
      <alignment horizontal="center" vertical="center"/>
    </xf>
    <xf numFmtId="49" fontId="12" fillId="0" borderId="0" xfId="2" applyNumberFormat="1" applyFont="1" applyBorder="1" applyAlignment="1">
      <alignment horizontal="center" vertical="center"/>
    </xf>
    <xf numFmtId="0" fontId="34" fillId="0" borderId="115" xfId="2" applyNumberFormat="1" applyFont="1" applyBorder="1" applyAlignment="1">
      <alignment horizontal="center" vertical="center"/>
    </xf>
    <xf numFmtId="0" fontId="34" fillId="0" borderId="113" xfId="2" applyNumberFormat="1" applyFont="1" applyBorder="1" applyAlignment="1">
      <alignment horizontal="center" vertical="center"/>
    </xf>
    <xf numFmtId="0" fontId="34" fillId="0" borderId="106" xfId="2" applyNumberFormat="1" applyFont="1" applyBorder="1" applyAlignment="1">
      <alignment horizontal="center" vertical="center"/>
    </xf>
    <xf numFmtId="0" fontId="34" fillId="0" borderId="114" xfId="2" applyNumberFormat="1" applyFont="1" applyBorder="1" applyAlignment="1">
      <alignment horizontal="center" vertical="center"/>
    </xf>
    <xf numFmtId="0" fontId="34" fillId="0" borderId="15" xfId="2" applyNumberFormat="1" applyFont="1" applyBorder="1" applyAlignment="1">
      <alignment horizontal="center" vertical="center"/>
    </xf>
    <xf numFmtId="0" fontId="34" fillId="0" borderId="13" xfId="2" applyNumberFormat="1" applyFont="1" applyBorder="1" applyAlignment="1">
      <alignment horizontal="center" vertical="center"/>
    </xf>
    <xf numFmtId="0" fontId="35" fillId="0" borderId="108" xfId="2" applyNumberFormat="1" applyFont="1" applyBorder="1" applyAlignment="1">
      <alignment horizontal="center" vertical="center"/>
    </xf>
    <xf numFmtId="0" fontId="35" fillId="0" borderId="109" xfId="2" applyNumberFormat="1" applyFont="1" applyBorder="1" applyAlignment="1">
      <alignment horizontal="center" vertical="center"/>
    </xf>
    <xf numFmtId="0" fontId="35" fillId="0" borderId="14" xfId="2" applyNumberFormat="1" applyFont="1" applyBorder="1" applyAlignment="1">
      <alignment horizontal="center" vertical="center"/>
    </xf>
    <xf numFmtId="0" fontId="35" fillId="0" borderId="110" xfId="2" applyNumberFormat="1" applyFont="1" applyBorder="1" applyAlignment="1">
      <alignment horizontal="center" vertical="center"/>
    </xf>
    <xf numFmtId="49" fontId="12" fillId="0" borderId="61" xfId="2" applyNumberFormat="1" applyFont="1" applyBorder="1" applyAlignment="1">
      <alignment horizontal="center" vertical="center"/>
    </xf>
    <xf numFmtId="49" fontId="12" fillId="0" borderId="69" xfId="2" applyNumberFormat="1" applyFont="1" applyBorder="1" applyAlignment="1">
      <alignment horizontal="center" vertical="center"/>
    </xf>
    <xf numFmtId="49" fontId="12" fillId="0" borderId="57" xfId="2" applyNumberFormat="1" applyFont="1" applyBorder="1" applyAlignment="1">
      <alignment horizontal="center" vertical="center"/>
    </xf>
    <xf numFmtId="0" fontId="34" fillId="0" borderId="116" xfId="2" applyNumberFormat="1" applyFont="1" applyBorder="1" applyAlignment="1">
      <alignment horizontal="center" vertical="center"/>
    </xf>
    <xf numFmtId="0" fontId="34" fillId="0" borderId="111" xfId="2" applyNumberFormat="1" applyFont="1" applyBorder="1" applyAlignment="1">
      <alignment horizontal="center" vertical="center"/>
    </xf>
    <xf numFmtId="0" fontId="34" fillId="0" borderId="118" xfId="2" applyNumberFormat="1" applyFont="1" applyBorder="1" applyAlignment="1">
      <alignment horizontal="center" vertical="center"/>
    </xf>
    <xf numFmtId="0" fontId="12" fillId="0" borderId="24" xfId="2" applyNumberFormat="1" applyFont="1" applyBorder="1" applyAlignment="1">
      <alignment horizontal="center" vertical="center"/>
    </xf>
    <xf numFmtId="49" fontId="12" fillId="0" borderId="88" xfId="2" applyNumberFormat="1" applyFont="1" applyBorder="1" applyAlignment="1">
      <alignment horizontal="center" vertical="center"/>
    </xf>
    <xf numFmtId="49" fontId="12" fillId="0" borderId="0" xfId="2" applyNumberFormat="1" applyFont="1" applyAlignment="1">
      <alignment horizontal="center" vertical="center"/>
    </xf>
    <xf numFmtId="49" fontId="30" fillId="0" borderId="61" xfId="2" applyNumberFormat="1" applyFont="1" applyBorder="1" applyAlignment="1">
      <alignment horizontal="center" vertical="center"/>
    </xf>
    <xf numFmtId="49" fontId="30" fillId="0" borderId="87" xfId="2" applyNumberFormat="1" applyFont="1" applyBorder="1" applyAlignment="1">
      <alignment horizontal="center" vertical="center"/>
    </xf>
    <xf numFmtId="49" fontId="30" fillId="0" borderId="6" xfId="2" applyNumberFormat="1" applyFont="1" applyBorder="1" applyAlignment="1">
      <alignment horizontal="center" vertical="center"/>
    </xf>
    <xf numFmtId="49" fontId="30" fillId="0" borderId="0" xfId="2" applyNumberFormat="1" applyFont="1" applyBorder="1" applyAlignment="1">
      <alignment horizontal="center" vertical="center"/>
    </xf>
    <xf numFmtId="0" fontId="34" fillId="0" borderId="62" xfId="2" applyNumberFormat="1" applyFont="1" applyBorder="1" applyAlignment="1">
      <alignment horizontal="center" vertical="center"/>
    </xf>
    <xf numFmtId="0" fontId="34" fillId="0" borderId="70" xfId="2" applyNumberFormat="1" applyFont="1" applyBorder="1" applyAlignment="1">
      <alignment horizontal="center" vertical="center"/>
    </xf>
    <xf numFmtId="49" fontId="30" fillId="2" borderId="63" xfId="2" applyNumberFormat="1" applyFont="1" applyFill="1" applyBorder="1" applyAlignment="1">
      <alignment horizontal="center" vertical="center"/>
    </xf>
    <xf numFmtId="49" fontId="30" fillId="2" borderId="64" xfId="2" applyNumberFormat="1" applyFont="1" applyFill="1" applyBorder="1" applyAlignment="1">
      <alignment horizontal="center" vertical="center"/>
    </xf>
    <xf numFmtId="49" fontId="30" fillId="2" borderId="88" xfId="2" applyNumberFormat="1" applyFont="1" applyFill="1" applyBorder="1" applyAlignment="1">
      <alignment horizontal="center" vertical="center"/>
    </xf>
    <xf numFmtId="49" fontId="30" fillId="2" borderId="0" xfId="2" applyNumberFormat="1" applyFont="1" applyFill="1" applyBorder="1" applyAlignment="1">
      <alignment horizontal="center" vertical="center"/>
    </xf>
    <xf numFmtId="0" fontId="9" fillId="0" borderId="88" xfId="2" applyFont="1" applyBorder="1" applyAlignment="1">
      <alignment vertical="center"/>
    </xf>
    <xf numFmtId="0" fontId="9" fillId="0" borderId="0" xfId="2" applyFont="1" applyAlignment="1">
      <alignment vertical="center"/>
    </xf>
    <xf numFmtId="0" fontId="9" fillId="0" borderId="0" xfId="2" applyFont="1" applyBorder="1" applyAlignment="1">
      <alignment vertical="center"/>
    </xf>
    <xf numFmtId="0" fontId="9" fillId="0" borderId="66" xfId="2" applyFont="1" applyBorder="1" applyAlignment="1">
      <alignment vertical="center"/>
    </xf>
    <xf numFmtId="0" fontId="9" fillId="0" borderId="23" xfId="2" applyFont="1" applyBorder="1" applyAlignment="1">
      <alignment vertical="center"/>
    </xf>
    <xf numFmtId="49" fontId="30" fillId="2" borderId="24" xfId="2" applyNumberFormat="1" applyFont="1" applyFill="1" applyBorder="1" applyAlignment="1">
      <alignment horizontal="center" vertical="center" wrapText="1"/>
    </xf>
    <xf numFmtId="0" fontId="35" fillId="0" borderId="105" xfId="2" applyNumberFormat="1" applyFont="1" applyBorder="1" applyAlignment="1">
      <alignment horizontal="center" vertical="center"/>
    </xf>
    <xf numFmtId="0" fontId="35" fillId="0" borderId="11" xfId="2" applyNumberFormat="1" applyFont="1" applyBorder="1" applyAlignment="1">
      <alignment horizontal="center" vertical="center"/>
    </xf>
    <xf numFmtId="49" fontId="30" fillId="2" borderId="81" xfId="2" applyNumberFormat="1" applyFont="1" applyFill="1" applyBorder="1" applyAlignment="1">
      <alignment horizontal="center" vertical="center"/>
    </xf>
    <xf numFmtId="49" fontId="30" fillId="2" borderId="89" xfId="2" applyNumberFormat="1" applyFont="1" applyFill="1" applyBorder="1" applyAlignment="1">
      <alignment horizontal="center" vertical="center"/>
    </xf>
    <xf numFmtId="49" fontId="30" fillId="2" borderId="66" xfId="2" applyNumberFormat="1" applyFont="1" applyFill="1" applyBorder="1" applyAlignment="1">
      <alignment horizontal="center" vertical="center"/>
    </xf>
    <xf numFmtId="49" fontId="30" fillId="2" borderId="23" xfId="2" applyNumberFormat="1" applyFont="1" applyFill="1" applyBorder="1" applyAlignment="1">
      <alignment horizontal="center" vertical="center"/>
    </xf>
    <xf numFmtId="49" fontId="30" fillId="2" borderId="96" xfId="2" applyNumberFormat="1" applyFont="1" applyFill="1" applyBorder="1" applyAlignment="1">
      <alignment horizontal="center" vertical="center"/>
    </xf>
    <xf numFmtId="49" fontId="30" fillId="2" borderId="46" xfId="2" applyNumberFormat="1" applyFont="1" applyFill="1" applyBorder="1" applyAlignment="1">
      <alignment horizontal="center" vertical="center" wrapText="1"/>
    </xf>
    <xf numFmtId="0" fontId="34" fillId="0" borderId="24" xfId="2" applyNumberFormat="1" applyFont="1" applyBorder="1" applyAlignment="1">
      <alignment horizontal="center" vertical="center"/>
    </xf>
    <xf numFmtId="0" fontId="34" fillId="0" borderId="46" xfId="2" applyNumberFormat="1" applyFont="1" applyBorder="1" applyAlignment="1">
      <alignment horizontal="center" vertical="center"/>
    </xf>
    <xf numFmtId="49" fontId="30" fillId="2" borderId="36" xfId="2" applyNumberFormat="1" applyFont="1" applyFill="1" applyBorder="1" applyAlignment="1">
      <alignment horizontal="center" vertical="center"/>
    </xf>
    <xf numFmtId="0" fontId="9" fillId="0" borderId="36" xfId="2" applyFont="1" applyBorder="1" applyAlignment="1">
      <alignment vertical="center"/>
    </xf>
    <xf numFmtId="0" fontId="9" fillId="0" borderId="38" xfId="2" applyFont="1" applyBorder="1" applyAlignment="1">
      <alignment vertical="center"/>
    </xf>
    <xf numFmtId="49" fontId="13" fillId="2" borderId="51" xfId="2" applyNumberFormat="1" applyFont="1" applyFill="1" applyBorder="1" applyAlignment="1">
      <alignment horizontal="left" vertical="center" wrapText="1"/>
    </xf>
    <xf numFmtId="49" fontId="13" fillId="2" borderId="107" xfId="2" applyNumberFormat="1" applyFont="1" applyFill="1" applyBorder="1" applyAlignment="1">
      <alignment horizontal="left" vertical="center" wrapText="1"/>
    </xf>
    <xf numFmtId="49" fontId="27" fillId="0" borderId="97" xfId="2" applyNumberFormat="1" applyFont="1" applyBorder="1" applyAlignment="1">
      <alignment horizontal="center" vertical="center"/>
    </xf>
    <xf numFmtId="49" fontId="12" fillId="0" borderId="98" xfId="2" applyNumberFormat="1" applyFont="1" applyBorder="1" applyAlignment="1">
      <alignment horizontal="center" vertical="center"/>
    </xf>
    <xf numFmtId="49" fontId="12" fillId="0" borderId="99" xfId="2" applyNumberFormat="1" applyFont="1" applyBorder="1" applyAlignment="1">
      <alignment horizontal="center" vertical="center"/>
    </xf>
    <xf numFmtId="49" fontId="12" fillId="0" borderId="100" xfId="2" applyNumberFormat="1" applyFont="1" applyBorder="1" applyAlignment="1">
      <alignment horizontal="center" vertical="center"/>
    </xf>
    <xf numFmtId="49" fontId="12" fillId="0" borderId="101" xfId="2" applyNumberFormat="1" applyFont="1" applyBorder="1" applyAlignment="1">
      <alignment horizontal="center" vertical="center"/>
    </xf>
    <xf numFmtId="49" fontId="12" fillId="0" borderId="102" xfId="2" applyNumberFormat="1" applyFont="1" applyBorder="1" applyAlignment="1">
      <alignment horizontal="center" vertical="center"/>
    </xf>
    <xf numFmtId="49" fontId="12" fillId="0" borderId="0" xfId="2" applyNumberFormat="1" applyFont="1" applyAlignment="1">
      <alignment horizontal="right" vertical="center"/>
    </xf>
    <xf numFmtId="0" fontId="33" fillId="0" borderId="103" xfId="2" applyNumberFormat="1" applyFont="1" applyBorder="1" applyAlignment="1">
      <alignment horizontal="center" vertical="center"/>
    </xf>
    <xf numFmtId="0" fontId="33" fillId="0" borderId="14" xfId="2" applyNumberFormat="1" applyFont="1" applyBorder="1" applyAlignment="1">
      <alignment horizontal="center" vertical="center"/>
    </xf>
    <xf numFmtId="0" fontId="33" fillId="0" borderId="104" xfId="2" applyNumberFormat="1" applyFont="1" applyBorder="1" applyAlignment="1">
      <alignment horizontal="center" vertical="center"/>
    </xf>
    <xf numFmtId="0" fontId="33" fillId="0" borderId="105" xfId="2" applyNumberFormat="1" applyFont="1" applyBorder="1" applyAlignment="1">
      <alignment horizontal="center" vertical="center"/>
    </xf>
    <xf numFmtId="0" fontId="33" fillId="0" borderId="15" xfId="2" applyNumberFormat="1" applyFont="1" applyBorder="1" applyAlignment="1">
      <alignment horizontal="center" vertical="center"/>
    </xf>
    <xf numFmtId="0" fontId="33" fillId="0" borderId="106" xfId="2" applyNumberFormat="1" applyFont="1" applyBorder="1" applyAlignment="1">
      <alignment horizontal="center" vertical="center"/>
    </xf>
    <xf numFmtId="49" fontId="29" fillId="0" borderId="0" xfId="2" applyNumberFormat="1" applyFont="1" applyAlignment="1">
      <alignment horizontal="center" vertical="center" shrinkToFit="1"/>
    </xf>
    <xf numFmtId="49" fontId="28" fillId="0" borderId="0" xfId="2" applyNumberFormat="1" applyFont="1" applyAlignment="1">
      <alignment horizontal="center" vertical="center"/>
    </xf>
    <xf numFmtId="49" fontId="36" fillId="2" borderId="48" xfId="2" applyNumberFormat="1" applyFont="1" applyFill="1" applyBorder="1" applyAlignment="1">
      <alignment horizontal="left" vertical="center" wrapText="1"/>
    </xf>
    <xf numFmtId="49" fontId="36" fillId="2" borderId="112" xfId="2" applyNumberFormat="1" applyFont="1" applyFill="1" applyBorder="1" applyAlignment="1">
      <alignment horizontal="left" vertical="center" wrapText="1"/>
    </xf>
    <xf numFmtId="0" fontId="34" fillId="0" borderId="63" xfId="2" applyNumberFormat="1" applyFont="1" applyBorder="1" applyAlignment="1">
      <alignment horizontal="center" vertical="center"/>
    </xf>
    <xf numFmtId="0" fontId="34" fillId="0" borderId="82" xfId="2" applyNumberFormat="1" applyFont="1" applyBorder="1" applyAlignment="1">
      <alignment horizontal="center" vertical="center"/>
    </xf>
    <xf numFmtId="49" fontId="36" fillId="2" borderId="61" xfId="2" applyNumberFormat="1" applyFont="1" applyFill="1" applyBorder="1" applyAlignment="1">
      <alignment horizontal="center" vertical="center" shrinkToFit="1"/>
    </xf>
    <xf numFmtId="0" fontId="36" fillId="0" borderId="87" xfId="2" applyFont="1" applyBorder="1" applyAlignment="1">
      <alignment horizontal="center" vertical="center" shrinkToFit="1"/>
    </xf>
    <xf numFmtId="0" fontId="36" fillId="0" borderId="62" xfId="2" applyFont="1" applyBorder="1" applyAlignment="1">
      <alignment horizontal="center" vertical="center" shrinkToFit="1"/>
    </xf>
    <xf numFmtId="49" fontId="36" fillId="2" borderId="69" xfId="2" applyNumberFormat="1" applyFont="1" applyFill="1" applyBorder="1" applyAlignment="1">
      <alignment horizontal="center" vertical="center" shrinkToFit="1"/>
    </xf>
    <xf numFmtId="0" fontId="36" fillId="0" borderId="25" xfId="2" applyFont="1" applyBorder="1" applyAlignment="1">
      <alignment horizontal="center" vertical="center" shrinkToFit="1"/>
    </xf>
    <xf numFmtId="0" fontId="36" fillId="0" borderId="70" xfId="2" applyFont="1" applyBorder="1" applyAlignment="1">
      <alignment horizontal="center" vertical="center" shrinkToFit="1"/>
    </xf>
    <xf numFmtId="0" fontId="35" fillId="0" borderId="10" xfId="2" applyNumberFormat="1" applyFont="1" applyBorder="1" applyAlignment="1">
      <alignment horizontal="center" vertical="center"/>
    </xf>
    <xf numFmtId="49" fontId="32" fillId="2" borderId="51" xfId="2" applyNumberFormat="1" applyFont="1" applyFill="1" applyBorder="1" applyAlignment="1">
      <alignment horizontal="center" vertical="center" shrinkToFit="1"/>
    </xf>
    <xf numFmtId="49" fontId="32" fillId="2" borderId="49" xfId="2" applyNumberFormat="1" applyFont="1" applyFill="1" applyBorder="1" applyAlignment="1">
      <alignment horizontal="center" vertical="center" shrinkToFit="1"/>
    </xf>
    <xf numFmtId="49" fontId="32" fillId="2" borderId="50" xfId="2" applyNumberFormat="1" applyFont="1" applyFill="1" applyBorder="1" applyAlignment="1">
      <alignment horizontal="center" vertical="center" shrinkToFit="1"/>
    </xf>
    <xf numFmtId="49" fontId="32" fillId="2" borderId="112" xfId="2" applyNumberFormat="1" applyFont="1" applyFill="1" applyBorder="1" applyAlignment="1">
      <alignment horizontal="center" vertical="center" shrinkToFit="1"/>
    </xf>
    <xf numFmtId="49" fontId="32" fillId="2" borderId="119" xfId="2" applyNumberFormat="1" applyFont="1" applyFill="1" applyBorder="1" applyAlignment="1">
      <alignment horizontal="center" vertical="center" shrinkToFit="1"/>
    </xf>
    <xf numFmtId="49" fontId="32" fillId="2" borderId="120" xfId="2" applyNumberFormat="1" applyFont="1" applyFill="1" applyBorder="1" applyAlignment="1">
      <alignment horizontal="center" vertical="center" shrinkToFit="1"/>
    </xf>
    <xf numFmtId="0" fontId="34" fillId="0" borderId="57" xfId="2" applyNumberFormat="1" applyFont="1" applyBorder="1" applyAlignment="1">
      <alignment horizontal="center" vertical="center"/>
    </xf>
    <xf numFmtId="0" fontId="34" fillId="0" borderId="54" xfId="2" applyNumberFormat="1" applyFont="1" applyBorder="1" applyAlignment="1">
      <alignment horizontal="center" vertical="center"/>
    </xf>
    <xf numFmtId="0" fontId="34" fillId="0" borderId="28" xfId="2" applyNumberFormat="1" applyFont="1" applyBorder="1" applyAlignment="1">
      <alignment horizontal="center" vertical="center"/>
    </xf>
    <xf numFmtId="0" fontId="34" fillId="0" borderId="11" xfId="2" applyNumberFormat="1" applyFont="1" applyBorder="1" applyAlignment="1">
      <alignment horizontal="center" vertical="center"/>
    </xf>
    <xf numFmtId="0" fontId="34" fillId="0" borderId="12" xfId="2" applyNumberFormat="1" applyFont="1" applyBorder="1" applyAlignment="1">
      <alignment horizontal="center" vertical="center"/>
    </xf>
    <xf numFmtId="0" fontId="34" fillId="0" borderId="117" xfId="2" applyNumberFormat="1" applyFont="1" applyBorder="1" applyAlignment="1">
      <alignment horizontal="center" vertical="center"/>
    </xf>
    <xf numFmtId="0" fontId="35" fillId="0" borderId="12" xfId="2" applyNumberFormat="1" applyFont="1" applyBorder="1" applyAlignment="1">
      <alignment horizontal="center" vertical="center"/>
    </xf>
    <xf numFmtId="49" fontId="30" fillId="2" borderId="51" xfId="2" applyNumberFormat="1" applyFont="1" applyFill="1" applyBorder="1" applyAlignment="1">
      <alignment horizontal="center" vertical="center" shrinkToFit="1"/>
    </xf>
    <xf numFmtId="49" fontId="30" fillId="2" borderId="49" xfId="2" applyNumberFormat="1" applyFont="1" applyFill="1" applyBorder="1" applyAlignment="1">
      <alignment horizontal="center" vertical="center" shrinkToFit="1"/>
    </xf>
    <xf numFmtId="49" fontId="30" fillId="2" borderId="50" xfId="2" applyNumberFormat="1" applyFont="1" applyFill="1" applyBorder="1" applyAlignment="1">
      <alignment horizontal="center" vertical="center" shrinkToFit="1"/>
    </xf>
    <xf numFmtId="49" fontId="30" fillId="2" borderId="112" xfId="2" applyNumberFormat="1" applyFont="1" applyFill="1" applyBorder="1" applyAlignment="1">
      <alignment horizontal="center" vertical="center" shrinkToFit="1"/>
    </xf>
    <xf numFmtId="49" fontId="30" fillId="2" borderId="119" xfId="2" applyNumberFormat="1" applyFont="1" applyFill="1" applyBorder="1" applyAlignment="1">
      <alignment horizontal="center" vertical="center" shrinkToFit="1"/>
    </xf>
    <xf numFmtId="49" fontId="30" fillId="2" borderId="120" xfId="2" applyNumberFormat="1" applyFont="1" applyFill="1" applyBorder="1" applyAlignment="1">
      <alignment horizontal="center" vertical="center" shrinkToFit="1"/>
    </xf>
    <xf numFmtId="0" fontId="34" fillId="0" borderId="121" xfId="2" applyNumberFormat="1" applyFont="1" applyBorder="1" applyAlignment="1">
      <alignment horizontal="center" vertical="center"/>
    </xf>
    <xf numFmtId="0" fontId="34" fillId="0" borderId="88" xfId="2" applyNumberFormat="1" applyFont="1" applyBorder="1" applyAlignment="1">
      <alignment horizontal="center" vertical="center"/>
    </xf>
    <xf numFmtId="0" fontId="34" fillId="0" borderId="5" xfId="2" applyNumberFormat="1" applyFont="1" applyBorder="1" applyAlignment="1">
      <alignment horizontal="center" vertical="center"/>
    </xf>
    <xf numFmtId="0" fontId="34" fillId="0" borderId="4" xfId="2" applyNumberFormat="1" applyFont="1" applyBorder="1" applyAlignment="1">
      <alignment horizontal="center" vertical="center"/>
    </xf>
    <xf numFmtId="0" fontId="38" fillId="0" borderId="15" xfId="2" applyNumberFormat="1" applyFont="1" applyBorder="1" applyAlignment="1">
      <alignment horizontal="center" vertical="center"/>
    </xf>
    <xf numFmtId="0" fontId="38" fillId="0" borderId="13" xfId="2" applyNumberFormat="1" applyFont="1" applyBorder="1" applyAlignment="1">
      <alignment horizontal="center" vertical="center"/>
    </xf>
    <xf numFmtId="0" fontId="38" fillId="0" borderId="4" xfId="2" applyNumberFormat="1" applyFont="1" applyBorder="1" applyAlignment="1">
      <alignment horizontal="center" vertical="center"/>
    </xf>
    <xf numFmtId="0" fontId="38" fillId="0" borderId="5" xfId="2" applyNumberFormat="1" applyFont="1" applyBorder="1" applyAlignment="1">
      <alignment horizontal="center" vertical="center"/>
    </xf>
    <xf numFmtId="0" fontId="34" fillId="0" borderId="122" xfId="2" applyNumberFormat="1" applyFont="1" applyBorder="1" applyAlignment="1">
      <alignment horizontal="center" vertical="center"/>
    </xf>
    <xf numFmtId="0" fontId="34" fillId="0" borderId="61" xfId="2" applyNumberFormat="1" applyFont="1" applyBorder="1" applyAlignment="1">
      <alignment horizontal="center" vertical="center"/>
    </xf>
    <xf numFmtId="0" fontId="34" fillId="0" borderId="69" xfId="2" applyNumberFormat="1" applyFont="1" applyBorder="1" applyAlignment="1">
      <alignment horizontal="center" vertical="center"/>
    </xf>
    <xf numFmtId="49" fontId="30" fillId="2" borderId="61" xfId="2" applyNumberFormat="1" applyFont="1" applyFill="1" applyBorder="1" applyAlignment="1">
      <alignment horizontal="center" vertical="center" shrinkToFit="1"/>
    </xf>
    <xf numFmtId="49" fontId="30" fillId="2" borderId="87" xfId="2" applyNumberFormat="1" applyFont="1" applyFill="1" applyBorder="1" applyAlignment="1">
      <alignment horizontal="center" vertical="center" shrinkToFit="1"/>
    </xf>
    <xf numFmtId="49" fontId="30" fillId="2" borderId="62" xfId="2" applyNumberFormat="1" applyFont="1" applyFill="1" applyBorder="1" applyAlignment="1">
      <alignment horizontal="center" vertical="center" shrinkToFit="1"/>
    </xf>
    <xf numFmtId="49" fontId="30" fillId="2" borderId="69" xfId="2" applyNumberFormat="1" applyFont="1" applyFill="1" applyBorder="1" applyAlignment="1">
      <alignment horizontal="center" vertical="center" shrinkToFit="1"/>
    </xf>
    <xf numFmtId="49" fontId="30" fillId="2" borderId="25" xfId="2" applyNumberFormat="1" applyFont="1" applyFill="1" applyBorder="1" applyAlignment="1">
      <alignment horizontal="center" vertical="center" shrinkToFit="1"/>
    </xf>
    <xf numFmtId="49" fontId="30" fillId="2" borderId="70" xfId="2" applyNumberFormat="1" applyFont="1" applyFill="1" applyBorder="1" applyAlignment="1">
      <alignment horizontal="center" vertical="center" shrinkToFit="1"/>
    </xf>
    <xf numFmtId="0" fontId="34" fillId="0" borderId="6" xfId="2" applyNumberFormat="1" applyFont="1" applyBorder="1" applyAlignment="1">
      <alignment horizontal="center" vertical="center"/>
    </xf>
    <xf numFmtId="0" fontId="34" fillId="0" borderId="123" xfId="2" applyNumberFormat="1" applyFont="1" applyBorder="1" applyAlignment="1">
      <alignment horizontal="center" vertical="center"/>
    </xf>
    <xf numFmtId="49" fontId="30" fillId="2" borderId="6" xfId="2" applyNumberFormat="1" applyFont="1" applyFill="1" applyBorder="1" applyAlignment="1">
      <alignment horizontal="center" vertical="center" shrinkToFit="1"/>
    </xf>
    <xf numFmtId="49" fontId="30" fillId="2" borderId="0" xfId="2" applyNumberFormat="1" applyFont="1" applyFill="1" applyBorder="1" applyAlignment="1">
      <alignment horizontal="center" vertical="center" shrinkToFit="1"/>
    </xf>
    <xf numFmtId="0" fontId="34" fillId="0" borderId="103" xfId="2" applyNumberFormat="1" applyFont="1" applyBorder="1" applyAlignment="1">
      <alignment horizontal="center" vertical="center"/>
    </xf>
    <xf numFmtId="0" fontId="34" fillId="0" borderId="104" xfId="2" applyNumberFormat="1" applyFont="1" applyBorder="1" applyAlignment="1">
      <alignment horizontal="center" vertical="center"/>
    </xf>
    <xf numFmtId="49" fontId="36" fillId="2" borderId="57" xfId="2" applyNumberFormat="1" applyFont="1" applyFill="1" applyBorder="1" applyAlignment="1">
      <alignment horizontal="center" vertical="center" shrinkToFit="1"/>
    </xf>
    <xf numFmtId="0" fontId="36" fillId="0" borderId="18" xfId="2" applyFont="1" applyBorder="1" applyAlignment="1">
      <alignment horizontal="center" vertical="center" shrinkToFit="1"/>
    </xf>
    <xf numFmtId="0" fontId="36" fillId="0" borderId="58" xfId="2" applyFont="1" applyBorder="1" applyAlignment="1">
      <alignment horizontal="center" vertical="center" shrinkToFit="1"/>
    </xf>
    <xf numFmtId="0" fontId="35" fillId="0" borderId="118" xfId="2" applyNumberFormat="1" applyFont="1" applyBorder="1" applyAlignment="1">
      <alignment horizontal="center" vertical="center"/>
    </xf>
    <xf numFmtId="49" fontId="32" fillId="2" borderId="61" xfId="2" applyNumberFormat="1" applyFont="1" applyFill="1" applyBorder="1" applyAlignment="1">
      <alignment horizontal="center" vertical="center" shrinkToFit="1"/>
    </xf>
    <xf numFmtId="49" fontId="32" fillId="2" borderId="87" xfId="2" applyNumberFormat="1" applyFont="1" applyFill="1" applyBorder="1" applyAlignment="1">
      <alignment horizontal="center" vertical="center" shrinkToFit="1"/>
    </xf>
    <xf numFmtId="49" fontId="32" fillId="2" borderId="62" xfId="2" applyNumberFormat="1" applyFont="1" applyFill="1" applyBorder="1" applyAlignment="1">
      <alignment horizontal="center" vertical="center" shrinkToFit="1"/>
    </xf>
    <xf numFmtId="49" fontId="32" fillId="2" borderId="69" xfId="2" applyNumberFormat="1" applyFont="1" applyFill="1" applyBorder="1" applyAlignment="1">
      <alignment horizontal="center" vertical="center" shrinkToFit="1"/>
    </xf>
    <xf numFmtId="49" fontId="32" fillId="2" borderId="25" xfId="2" applyNumberFormat="1" applyFont="1" applyFill="1" applyBorder="1" applyAlignment="1">
      <alignment horizontal="center" vertical="center" shrinkToFit="1"/>
    </xf>
    <xf numFmtId="49" fontId="32" fillId="2" borderId="70" xfId="2" applyNumberFormat="1" applyFont="1" applyFill="1" applyBorder="1" applyAlignment="1">
      <alignment horizontal="center" vertical="center" shrinkToFit="1"/>
    </xf>
    <xf numFmtId="0" fontId="9" fillId="0" borderId="23" xfId="2" applyNumberFormat="1" applyFont="1" applyFill="1" applyBorder="1" applyAlignment="1">
      <alignment horizontal="left" vertical="center" shrinkToFit="1"/>
    </xf>
    <xf numFmtId="49" fontId="30" fillId="2" borderId="63" xfId="2" applyNumberFormat="1" applyFont="1" applyFill="1" applyBorder="1" applyAlignment="1">
      <alignment horizontal="center" vertical="center" wrapText="1"/>
    </xf>
    <xf numFmtId="0" fontId="9" fillId="0" borderId="89" xfId="2" applyFont="1" applyBorder="1" applyAlignment="1">
      <alignment vertical="center"/>
    </xf>
    <xf numFmtId="0" fontId="9" fillId="0" borderId="96" xfId="2" applyFont="1" applyBorder="1" applyAlignment="1">
      <alignment vertical="center"/>
    </xf>
    <xf numFmtId="49" fontId="36" fillId="2" borderId="18" xfId="2" applyNumberFormat="1" applyFont="1" applyFill="1" applyBorder="1" applyAlignment="1">
      <alignment horizontal="center" vertical="center" shrinkToFit="1"/>
    </xf>
    <xf numFmtId="49" fontId="36" fillId="2" borderId="58" xfId="2" applyNumberFormat="1" applyFont="1" applyFill="1" applyBorder="1" applyAlignment="1">
      <alignment horizontal="center" vertical="center" shrinkToFit="1"/>
    </xf>
    <xf numFmtId="0" fontId="35" fillId="0" borderId="104" xfId="2" applyNumberFormat="1" applyFont="1" applyBorder="1" applyAlignment="1">
      <alignment horizontal="center" vertical="center"/>
    </xf>
    <xf numFmtId="49" fontId="30" fillId="2" borderId="51" xfId="2" applyNumberFormat="1" applyFont="1" applyFill="1" applyBorder="1" applyAlignment="1">
      <alignment horizontal="center" vertical="center" wrapText="1"/>
    </xf>
    <xf numFmtId="49" fontId="30" fillId="2" borderId="49" xfId="2" applyNumberFormat="1" applyFont="1" applyFill="1" applyBorder="1" applyAlignment="1">
      <alignment horizontal="center" vertical="center" wrapText="1"/>
    </xf>
    <xf numFmtId="49" fontId="30" fillId="2" borderId="50" xfId="2" applyNumberFormat="1" applyFont="1" applyFill="1" applyBorder="1" applyAlignment="1">
      <alignment horizontal="center" vertical="center" wrapText="1"/>
    </xf>
    <xf numFmtId="49" fontId="30" fillId="2" borderId="112" xfId="2" applyNumberFormat="1" applyFont="1" applyFill="1" applyBorder="1" applyAlignment="1">
      <alignment horizontal="center" vertical="center" wrapText="1"/>
    </xf>
    <xf numFmtId="49" fontId="30" fillId="2" borderId="119" xfId="2" applyNumberFormat="1" applyFont="1" applyFill="1" applyBorder="1" applyAlignment="1">
      <alignment horizontal="center" vertical="center" wrapText="1"/>
    </xf>
    <xf numFmtId="49" fontId="30" fillId="2" borderId="120" xfId="2" applyNumberFormat="1" applyFont="1" applyFill="1" applyBorder="1" applyAlignment="1">
      <alignment horizontal="center" vertical="center" wrapText="1"/>
    </xf>
    <xf numFmtId="0" fontId="34" fillId="0" borderId="64" xfId="2" applyNumberFormat="1" applyFont="1" applyBorder="1" applyAlignment="1">
      <alignment horizontal="center" vertical="center"/>
    </xf>
    <xf numFmtId="0" fontId="34" fillId="0" borderId="0" xfId="2" applyNumberFormat="1" applyFont="1" applyBorder="1" applyAlignment="1">
      <alignment horizontal="center" vertical="center"/>
    </xf>
    <xf numFmtId="49" fontId="30" fillId="2" borderId="61" xfId="2" applyNumberFormat="1" applyFont="1" applyFill="1" applyBorder="1" applyAlignment="1">
      <alignment horizontal="center" vertical="center" wrapText="1"/>
    </xf>
    <xf numFmtId="49" fontId="30" fillId="2" borderId="87" xfId="2" applyNumberFormat="1" applyFont="1" applyFill="1" applyBorder="1" applyAlignment="1">
      <alignment horizontal="center" vertical="center" wrapText="1"/>
    </xf>
    <xf numFmtId="49" fontId="30" fillId="2" borderId="62" xfId="2" applyNumberFormat="1" applyFont="1" applyFill="1" applyBorder="1" applyAlignment="1">
      <alignment horizontal="center" vertical="center" wrapText="1"/>
    </xf>
    <xf numFmtId="49" fontId="30" fillId="2" borderId="69" xfId="2" applyNumberFormat="1" applyFont="1" applyFill="1" applyBorder="1" applyAlignment="1">
      <alignment horizontal="center" vertical="center" wrapText="1"/>
    </xf>
    <xf numFmtId="49" fontId="30" fillId="2" borderId="25" xfId="2" applyNumberFormat="1" applyFont="1" applyFill="1" applyBorder="1" applyAlignment="1">
      <alignment horizontal="center" vertical="center" wrapText="1"/>
    </xf>
    <xf numFmtId="49" fontId="30" fillId="2" borderId="70" xfId="2" applyNumberFormat="1" applyFont="1" applyFill="1" applyBorder="1" applyAlignment="1">
      <alignment horizontal="center" vertical="center" wrapText="1"/>
    </xf>
    <xf numFmtId="0" fontId="30" fillId="2" borderId="63" xfId="2" applyFont="1" applyFill="1" applyBorder="1" applyAlignment="1">
      <alignment horizontal="center" vertical="center"/>
    </xf>
    <xf numFmtId="0" fontId="30" fillId="2" borderId="64" xfId="2" applyFont="1" applyFill="1" applyBorder="1" applyAlignment="1">
      <alignment horizontal="center" vertical="center"/>
    </xf>
    <xf numFmtId="0" fontId="30" fillId="2" borderId="81" xfId="2" applyFont="1" applyFill="1" applyBorder="1" applyAlignment="1">
      <alignment horizontal="center" vertical="center"/>
    </xf>
    <xf numFmtId="0" fontId="30" fillId="2" borderId="66" xfId="2" applyFont="1" applyFill="1" applyBorder="1" applyAlignment="1">
      <alignment horizontal="center" vertical="center"/>
    </xf>
    <xf numFmtId="0" fontId="30" fillId="2" borderId="23" xfId="2" applyFont="1" applyFill="1" applyBorder="1" applyAlignment="1">
      <alignment horizontal="center" vertical="center"/>
    </xf>
    <xf numFmtId="0" fontId="30" fillId="2" borderId="96" xfId="2" applyFont="1" applyFill="1" applyBorder="1" applyAlignment="1">
      <alignment horizontal="center" vertical="center"/>
    </xf>
    <xf numFmtId="0" fontId="34" fillId="0" borderId="87" xfId="2" applyNumberFormat="1" applyFont="1" applyBorder="1" applyAlignment="1">
      <alignment horizontal="center" vertical="center"/>
    </xf>
    <xf numFmtId="0" fontId="34" fillId="0" borderId="25" xfId="2" applyNumberFormat="1" applyFont="1" applyBorder="1" applyAlignment="1">
      <alignment horizontal="center" vertical="center"/>
    </xf>
    <xf numFmtId="0" fontId="9" fillId="0" borderId="64" xfId="2" applyFont="1" applyBorder="1" applyAlignment="1"/>
    <xf numFmtId="0" fontId="9" fillId="0" borderId="81" xfId="2" applyFont="1" applyBorder="1" applyAlignment="1"/>
    <xf numFmtId="0" fontId="9" fillId="0" borderId="88" xfId="2" applyFont="1" applyBorder="1" applyAlignment="1"/>
    <xf numFmtId="0" fontId="9" fillId="0" borderId="0" xfId="2" applyFont="1" applyAlignment="1"/>
    <xf numFmtId="0" fontId="9" fillId="0" borderId="89" xfId="2" applyFont="1" applyBorder="1" applyAlignment="1"/>
    <xf numFmtId="0" fontId="9" fillId="0" borderId="66" xfId="2" applyFont="1" applyBorder="1" applyAlignment="1"/>
    <xf numFmtId="0" fontId="9" fillId="0" borderId="23" xfId="2" applyFont="1" applyBorder="1" applyAlignment="1"/>
    <xf numFmtId="0" fontId="9" fillId="0" borderId="96" xfId="2" applyFont="1" applyBorder="1" applyAlignment="1"/>
    <xf numFmtId="49" fontId="30" fillId="2" borderId="6" xfId="2" applyNumberFormat="1" applyFont="1" applyFill="1" applyBorder="1" applyAlignment="1">
      <alignment horizontal="center" vertical="center" wrapText="1"/>
    </xf>
    <xf numFmtId="49" fontId="30" fillId="2" borderId="0" xfId="2" applyNumberFormat="1" applyFont="1" applyFill="1" applyBorder="1" applyAlignment="1">
      <alignment horizontal="center" vertical="center" wrapText="1"/>
    </xf>
    <xf numFmtId="49" fontId="30" fillId="2" borderId="89" xfId="2" applyNumberFormat="1" applyFont="1" applyFill="1" applyBorder="1" applyAlignment="1">
      <alignment horizontal="center" vertical="center" wrapText="1"/>
    </xf>
    <xf numFmtId="0" fontId="9" fillId="0" borderId="6" xfId="2" applyFont="1" applyBorder="1" applyAlignment="1">
      <alignment vertical="center"/>
    </xf>
    <xf numFmtId="0" fontId="9" fillId="0" borderId="69" xfId="2" applyFont="1" applyBorder="1" applyAlignment="1">
      <alignment vertical="center"/>
    </xf>
    <xf numFmtId="0" fontId="9" fillId="0" borderId="25" xfId="2" applyFont="1" applyBorder="1" applyAlignment="1">
      <alignment vertical="center"/>
    </xf>
    <xf numFmtId="0" fontId="9" fillId="0" borderId="70" xfId="2" applyFont="1" applyBorder="1" applyAlignment="1">
      <alignment vertical="center"/>
    </xf>
    <xf numFmtId="0" fontId="34" fillId="0" borderId="83" xfId="2" applyNumberFormat="1" applyFont="1" applyBorder="1" applyAlignment="1">
      <alignment horizontal="center" vertical="center"/>
    </xf>
    <xf numFmtId="0" fontId="34" fillId="0" borderId="18" xfId="2" applyNumberFormat="1" applyFont="1" applyBorder="1" applyAlignment="1">
      <alignment horizontal="center" vertical="center"/>
    </xf>
    <xf numFmtId="0" fontId="9" fillId="0" borderId="64" xfId="2" applyFont="1" applyBorder="1" applyAlignment="1">
      <alignment horizontal="center" vertical="center"/>
    </xf>
    <xf numFmtId="0" fontId="9" fillId="0" borderId="65" xfId="2" applyFont="1" applyBorder="1" applyAlignment="1">
      <alignment horizontal="center" vertical="center"/>
    </xf>
    <xf numFmtId="0" fontId="9" fillId="0" borderId="66" xfId="2" applyFont="1" applyBorder="1" applyAlignment="1">
      <alignment horizontal="center" vertical="center"/>
    </xf>
    <xf numFmtId="0" fontId="9" fillId="0" borderId="23" xfId="2" applyFont="1" applyBorder="1" applyAlignment="1">
      <alignment horizontal="center" vertical="center"/>
    </xf>
    <xf numFmtId="0" fontId="9" fillId="0" borderId="38" xfId="2" applyFont="1" applyBorder="1" applyAlignment="1">
      <alignment horizontal="center" vertical="center"/>
    </xf>
    <xf numFmtId="0" fontId="30" fillId="2" borderId="63" xfId="2" applyFont="1" applyFill="1" applyBorder="1" applyAlignment="1">
      <alignment horizontal="center" vertical="center" wrapText="1"/>
    </xf>
    <xf numFmtId="0" fontId="30" fillId="2" borderId="64" xfId="2" applyFont="1" applyFill="1" applyBorder="1" applyAlignment="1">
      <alignment horizontal="center" vertical="center" wrapText="1"/>
    </xf>
    <xf numFmtId="0" fontId="30" fillId="2" borderId="81" xfId="2" applyFont="1" applyFill="1" applyBorder="1" applyAlignment="1">
      <alignment horizontal="center" vertical="center" wrapText="1"/>
    </xf>
    <xf numFmtId="0" fontId="30" fillId="2" borderId="88" xfId="2" applyFont="1" applyFill="1" applyBorder="1" applyAlignment="1">
      <alignment horizontal="center" vertical="center" wrapText="1"/>
    </xf>
    <xf numFmtId="0" fontId="30" fillId="2" borderId="0" xfId="2" applyFont="1" applyFill="1" applyBorder="1" applyAlignment="1">
      <alignment horizontal="center" vertical="center" wrapText="1"/>
    </xf>
    <xf numFmtId="0" fontId="30" fillId="2" borderId="89" xfId="2" applyFont="1" applyFill="1" applyBorder="1" applyAlignment="1">
      <alignment horizontal="center" vertical="center" wrapText="1"/>
    </xf>
    <xf numFmtId="0" fontId="9" fillId="0" borderId="88" xfId="2" applyFont="1" applyBorder="1" applyAlignment="1">
      <alignment vertical="center" wrapText="1"/>
    </xf>
    <xf numFmtId="0" fontId="9" fillId="0" borderId="0" xfId="2" applyFont="1" applyBorder="1" applyAlignment="1">
      <alignment vertical="center" wrapText="1"/>
    </xf>
    <xf numFmtId="0" fontId="9" fillId="0" borderId="89" xfId="2" applyFont="1" applyBorder="1" applyAlignment="1">
      <alignment vertical="center" wrapText="1"/>
    </xf>
    <xf numFmtId="0" fontId="9" fillId="0" borderId="66" xfId="2" applyFont="1" applyBorder="1" applyAlignment="1">
      <alignment vertical="center" wrapText="1"/>
    </xf>
    <xf numFmtId="0" fontId="9" fillId="0" borderId="23" xfId="2" applyFont="1" applyBorder="1" applyAlignment="1">
      <alignment vertical="center" wrapText="1"/>
    </xf>
    <xf numFmtId="0" fontId="9" fillId="0" borderId="96" xfId="2" applyFont="1" applyBorder="1" applyAlignment="1">
      <alignment vertical="center" wrapText="1"/>
    </xf>
    <xf numFmtId="49" fontId="28" fillId="0" borderId="0" xfId="2" applyNumberFormat="1" applyFont="1" applyBorder="1" applyAlignment="1">
      <alignment horizontal="center" vertical="center"/>
    </xf>
    <xf numFmtId="0" fontId="30" fillId="2" borderId="63" xfId="2" applyFont="1" applyFill="1" applyBorder="1" applyAlignment="1">
      <alignment horizontal="left" vertical="center" indent="1"/>
    </xf>
    <xf numFmtId="0" fontId="9" fillId="0" borderId="64" xfId="2" applyFont="1" applyBorder="1" applyAlignment="1">
      <alignment horizontal="left" indent="1"/>
    </xf>
    <xf numFmtId="0" fontId="9" fillId="0" borderId="81" xfId="2" applyFont="1" applyBorder="1" applyAlignment="1">
      <alignment horizontal="left" indent="1"/>
    </xf>
    <xf numFmtId="0" fontId="9" fillId="0" borderId="66" xfId="2" applyFont="1" applyBorder="1" applyAlignment="1">
      <alignment horizontal="left" indent="1"/>
    </xf>
    <xf numFmtId="0" fontId="9" fillId="0" borderId="23" xfId="2" applyFont="1" applyBorder="1" applyAlignment="1">
      <alignment horizontal="left" indent="1"/>
    </xf>
    <xf numFmtId="0" fontId="9" fillId="0" borderId="96" xfId="2" applyFont="1" applyBorder="1" applyAlignment="1">
      <alignment horizontal="left" indent="1"/>
    </xf>
    <xf numFmtId="49" fontId="30" fillId="2" borderId="64" xfId="2" applyNumberFormat="1" applyFont="1" applyFill="1" applyBorder="1" applyAlignment="1">
      <alignment horizontal="center" vertical="center" wrapText="1"/>
    </xf>
    <xf numFmtId="49" fontId="30" fillId="2" borderId="66" xfId="2" applyNumberFormat="1" applyFont="1" applyFill="1" applyBorder="1" applyAlignment="1">
      <alignment horizontal="center" vertical="center" wrapText="1"/>
    </xf>
    <xf numFmtId="49" fontId="30" fillId="2" borderId="23" xfId="2" applyNumberFormat="1" applyFont="1" applyFill="1" applyBorder="1" applyAlignment="1">
      <alignment horizontal="center" vertical="center" wrapText="1"/>
    </xf>
    <xf numFmtId="0" fontId="34" fillId="0" borderId="52" xfId="2" applyNumberFormat="1" applyFont="1" applyBorder="1" applyAlignment="1">
      <alignment horizontal="center" vertical="center"/>
    </xf>
    <xf numFmtId="0" fontId="34" fillId="0" borderId="53" xfId="2" applyNumberFormat="1" applyFont="1" applyBorder="1" applyAlignment="1">
      <alignment horizontal="center" vertical="center"/>
    </xf>
    <xf numFmtId="0" fontId="34" fillId="0" borderId="31" xfId="2" applyNumberFormat="1" applyFont="1" applyBorder="1" applyAlignment="1">
      <alignment horizontal="center" vertical="center"/>
    </xf>
    <xf numFmtId="0" fontId="34" fillId="0" borderId="32" xfId="2" applyNumberFormat="1" applyFont="1" applyBorder="1" applyAlignment="1">
      <alignment horizontal="center" vertical="center"/>
    </xf>
    <xf numFmtId="0" fontId="41" fillId="0" borderId="53" xfId="2" applyNumberFormat="1" applyFont="1" applyBorder="1" applyAlignment="1">
      <alignment horizontal="center" vertical="center"/>
    </xf>
    <xf numFmtId="0" fontId="41" fillId="0" borderId="32" xfId="2" applyNumberFormat="1" applyFont="1" applyBorder="1" applyAlignment="1">
      <alignment horizontal="center" vertical="center"/>
    </xf>
    <xf numFmtId="0" fontId="30" fillId="2" borderId="65" xfId="2" applyFont="1" applyFill="1" applyBorder="1" applyAlignment="1">
      <alignment horizontal="center" vertical="center"/>
    </xf>
    <xf numFmtId="0" fontId="30" fillId="2" borderId="38" xfId="2" applyFont="1" applyFill="1" applyBorder="1" applyAlignment="1">
      <alignment horizontal="center" vertical="center"/>
    </xf>
    <xf numFmtId="0" fontId="34" fillId="0" borderId="124" xfId="2" applyNumberFormat="1" applyFont="1" applyBorder="1" applyAlignment="1">
      <alignment horizontal="center" vertical="center"/>
    </xf>
    <xf numFmtId="0" fontId="34" fillId="0" borderId="33" xfId="2" applyNumberFormat="1" applyFont="1" applyBorder="1" applyAlignment="1">
      <alignment horizontal="center" vertical="center"/>
    </xf>
    <xf numFmtId="0" fontId="42" fillId="0" borderId="0" xfId="2" applyFont="1" applyFill="1" applyAlignment="1">
      <alignment horizontal="left" vertical="center" wrapText="1"/>
    </xf>
    <xf numFmtId="49" fontId="32" fillId="2" borderId="63" xfId="2" applyNumberFormat="1" applyFont="1" applyFill="1" applyBorder="1" applyAlignment="1">
      <alignment horizontal="center" vertical="center"/>
    </xf>
    <xf numFmtId="0" fontId="9" fillId="0" borderId="64" xfId="2" applyFont="1" applyBorder="1" applyAlignment="1">
      <alignment vertical="center"/>
    </xf>
    <xf numFmtId="0" fontId="9" fillId="0" borderId="65" xfId="2" applyFont="1" applyBorder="1" applyAlignment="1">
      <alignment vertical="center"/>
    </xf>
    <xf numFmtId="0" fontId="9" fillId="0" borderId="64" xfId="2" applyFont="1" applyBorder="1"/>
    <xf numFmtId="0" fontId="9" fillId="0" borderId="65" xfId="2" applyFont="1" applyBorder="1"/>
    <xf numFmtId="0" fontId="9" fillId="0" borderId="66" xfId="2" applyFont="1" applyBorder="1"/>
    <xf numFmtId="0" fontId="9" fillId="0" borderId="23" xfId="2" applyFont="1" applyBorder="1"/>
    <xf numFmtId="0" fontId="9" fillId="0" borderId="38" xfId="2" applyFont="1" applyBorder="1"/>
    <xf numFmtId="49" fontId="32" fillId="2" borderId="64" xfId="2" applyNumberFormat="1" applyFont="1" applyFill="1" applyBorder="1" applyAlignment="1">
      <alignment horizontal="center" vertical="center"/>
    </xf>
    <xf numFmtId="49" fontId="32" fillId="2" borderId="65" xfId="2" applyNumberFormat="1" applyFont="1" applyFill="1" applyBorder="1" applyAlignment="1">
      <alignment horizontal="center" vertical="center"/>
    </xf>
    <xf numFmtId="49" fontId="32" fillId="2" borderId="82" xfId="2" applyNumberFormat="1" applyFont="1" applyFill="1" applyBorder="1" applyAlignment="1">
      <alignment horizontal="center" vertical="center"/>
    </xf>
    <xf numFmtId="49" fontId="32" fillId="2" borderId="25" xfId="2" applyNumberFormat="1" applyFont="1" applyFill="1" applyBorder="1" applyAlignment="1">
      <alignment horizontal="center" vertical="center"/>
    </xf>
    <xf numFmtId="49" fontId="32" fillId="2" borderId="95" xfId="2" applyNumberFormat="1" applyFont="1" applyFill="1" applyBorder="1" applyAlignment="1">
      <alignment horizontal="center" vertical="center"/>
    </xf>
    <xf numFmtId="0" fontId="30" fillId="2" borderId="64" xfId="2" applyFont="1" applyFill="1" applyBorder="1" applyAlignment="1">
      <alignment horizontal="left" vertical="center" indent="1"/>
    </xf>
    <xf numFmtId="0" fontId="30" fillId="2" borderId="81" xfId="2" applyFont="1" applyFill="1" applyBorder="1" applyAlignment="1">
      <alignment horizontal="left" vertical="center" indent="1"/>
    </xf>
    <xf numFmtId="0" fontId="30" fillId="2" borderId="66" xfId="2" applyFont="1" applyFill="1" applyBorder="1" applyAlignment="1">
      <alignment horizontal="left" vertical="center" indent="1"/>
    </xf>
    <xf numFmtId="0" fontId="30" fillId="2" borderId="23" xfId="2" applyFont="1" applyFill="1" applyBorder="1" applyAlignment="1">
      <alignment horizontal="left" vertical="center" indent="1"/>
    </xf>
    <xf numFmtId="0" fontId="30" fillId="2" borderId="96" xfId="2" applyFont="1" applyFill="1" applyBorder="1" applyAlignment="1">
      <alignment horizontal="left" vertical="center" indent="1"/>
    </xf>
    <xf numFmtId="0" fontId="8" fillId="0" borderId="54" xfId="0" applyFont="1" applyBorder="1" applyAlignment="1">
      <alignment horizontal="center" vertical="center"/>
    </xf>
    <xf numFmtId="0" fontId="8" fillId="0" borderId="28" xfId="0" applyFont="1" applyBorder="1" applyAlignment="1">
      <alignment horizontal="center" vertical="center"/>
    </xf>
    <xf numFmtId="0" fontId="8" fillId="0" borderId="43" xfId="0" applyFont="1" applyBorder="1" applyAlignment="1">
      <alignment horizontal="distributed" vertical="center" shrinkToFit="1"/>
    </xf>
    <xf numFmtId="0" fontId="8" fillId="0" borderId="17" xfId="0" applyFont="1" applyBorder="1" applyAlignment="1">
      <alignment horizontal="distributed" vertical="center" shrinkToFit="1"/>
    </xf>
    <xf numFmtId="0" fontId="8" fillId="0" borderId="44" xfId="0" applyFont="1" applyBorder="1" applyAlignment="1">
      <alignment horizontal="distributed" vertical="center" shrinkToFit="1"/>
    </xf>
    <xf numFmtId="0" fontId="8" fillId="0" borderId="44" xfId="0" applyFont="1" applyBorder="1" applyAlignment="1">
      <alignment horizontal="center" vertical="center" shrinkToFit="1"/>
    </xf>
    <xf numFmtId="0" fontId="8" fillId="0" borderId="56" xfId="0" applyFont="1" applyBorder="1" applyAlignment="1">
      <alignment horizontal="center" vertical="center"/>
    </xf>
    <xf numFmtId="0" fontId="8" fillId="0" borderId="60" xfId="0" applyFont="1" applyBorder="1" applyAlignment="1">
      <alignment horizontal="center" vertical="center"/>
    </xf>
    <xf numFmtId="0" fontId="8" fillId="0" borderId="43" xfId="0" applyFont="1" applyBorder="1" applyAlignment="1">
      <alignment horizontal="distributed" vertical="center"/>
    </xf>
    <xf numFmtId="0" fontId="8" fillId="0" borderId="17" xfId="0" applyFont="1" applyBorder="1" applyAlignment="1">
      <alignment horizontal="distributed" vertical="center"/>
    </xf>
    <xf numFmtId="0" fontId="8" fillId="0" borderId="44"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distributed" vertical="center"/>
    </xf>
    <xf numFmtId="0" fontId="8" fillId="0" borderId="30" xfId="0" applyFont="1" applyBorder="1" applyAlignment="1">
      <alignment horizontal="distributed" vertical="center"/>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17" fillId="0" borderId="0" xfId="0" applyFont="1" applyAlignment="1">
      <alignment horizontal="center" vertical="center"/>
    </xf>
    <xf numFmtId="58" fontId="19" fillId="0" borderId="0" xfId="0" applyNumberFormat="1" applyFont="1" applyAlignment="1">
      <alignment horizontal="distributed" vertical="center" indent="1"/>
    </xf>
    <xf numFmtId="0" fontId="19" fillId="0" borderId="0" xfId="0" applyFont="1" applyAlignment="1">
      <alignment horizontal="distributed" vertical="center" indent="1"/>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57" xfId="0" applyFont="1" applyBorder="1" applyAlignment="1">
      <alignment horizontal="center" vertical="center" shrinkToFit="1"/>
    </xf>
    <xf numFmtId="0" fontId="8" fillId="0" borderId="18" xfId="0" applyFont="1" applyBorder="1" applyAlignment="1">
      <alignment horizontal="center" vertical="center" shrinkToFit="1"/>
    </xf>
    <xf numFmtId="0" fontId="22" fillId="0" borderId="43" xfId="0" applyFont="1" applyBorder="1" applyAlignment="1">
      <alignment horizontal="center" vertical="center"/>
    </xf>
    <xf numFmtId="0" fontId="22" fillId="0" borderId="17" xfId="0" applyFont="1" applyBorder="1" applyAlignment="1">
      <alignment horizontal="center" vertical="center"/>
    </xf>
    <xf numFmtId="0" fontId="22" fillId="0" borderId="44" xfId="0" applyFont="1" applyBorder="1" applyAlignment="1">
      <alignment horizontal="center" vertical="center"/>
    </xf>
    <xf numFmtId="0" fontId="8" fillId="0" borderId="63" xfId="0" applyFont="1" applyBorder="1" applyAlignment="1">
      <alignment horizontal="distributed" vertical="center"/>
    </xf>
    <xf numFmtId="0" fontId="8" fillId="0" borderId="64" xfId="0" applyFont="1" applyBorder="1" applyAlignment="1">
      <alignment horizontal="distributed" vertical="center"/>
    </xf>
    <xf numFmtId="0" fontId="8" fillId="0" borderId="65" xfId="0" applyFont="1" applyBorder="1" applyAlignment="1">
      <alignment horizontal="distributed" vertical="center"/>
    </xf>
    <xf numFmtId="0" fontId="8" fillId="0" borderId="66" xfId="0" applyFont="1" applyBorder="1" applyAlignment="1">
      <alignment horizontal="distributed" vertical="center"/>
    </xf>
    <xf numFmtId="0" fontId="8" fillId="0" borderId="23" xfId="0" applyFont="1" applyBorder="1" applyAlignment="1">
      <alignment horizontal="distributed" vertical="center"/>
    </xf>
    <xf numFmtId="0" fontId="8" fillId="0" borderId="38" xfId="0" applyFont="1" applyBorder="1" applyAlignment="1">
      <alignment horizontal="distributed"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2" xfId="0" applyFont="1" applyBorder="1" applyAlignment="1">
      <alignment horizontal="center" vertical="center" shrinkToFit="1"/>
    </xf>
    <xf numFmtId="0" fontId="8" fillId="0" borderId="17" xfId="0" applyFont="1" applyBorder="1">
      <alignment vertical="center"/>
    </xf>
    <xf numFmtId="0" fontId="8" fillId="0" borderId="44" xfId="0" applyFont="1" applyBorder="1">
      <alignment vertical="center"/>
    </xf>
    <xf numFmtId="0" fontId="8" fillId="0" borderId="58" xfId="0" applyFont="1" applyBorder="1" applyAlignment="1">
      <alignment horizontal="center" vertical="center" shrinkToFit="1"/>
    </xf>
    <xf numFmtId="0" fontId="8" fillId="0" borderId="74" xfId="0" applyFont="1" applyBorder="1" applyAlignment="1">
      <alignment horizontal="distributed" vertical="center"/>
    </xf>
    <xf numFmtId="0" fontId="8" fillId="0" borderId="75" xfId="0" applyFont="1" applyBorder="1" applyAlignment="1">
      <alignment horizontal="distributed" vertical="center"/>
    </xf>
    <xf numFmtId="0" fontId="8" fillId="0" borderId="76" xfId="0" applyFont="1" applyBorder="1" applyAlignment="1">
      <alignment horizontal="distributed" vertical="center"/>
    </xf>
    <xf numFmtId="0" fontId="8" fillId="0" borderId="77" xfId="0" applyFont="1" applyBorder="1" applyAlignment="1">
      <alignment horizontal="distributed" vertical="center"/>
    </xf>
    <xf numFmtId="0" fontId="8" fillId="0" borderId="78" xfId="0" applyFont="1" applyBorder="1" applyAlignment="1">
      <alignment horizontal="distributed" vertical="center"/>
    </xf>
    <xf numFmtId="0" fontId="8" fillId="0" borderId="79" xfId="0" applyFont="1" applyBorder="1" applyAlignment="1">
      <alignment horizontal="distributed" vertical="center"/>
    </xf>
    <xf numFmtId="0" fontId="8" fillId="0" borderId="67"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0" xfId="0" applyFont="1" applyAlignment="1">
      <alignment horizontal="center" vertical="center" shrinkToFit="1"/>
    </xf>
    <xf numFmtId="0" fontId="8" fillId="0" borderId="80" xfId="0" applyFont="1" applyBorder="1" applyAlignment="1">
      <alignment horizontal="left" vertical="center" shrinkToFit="1"/>
    </xf>
    <xf numFmtId="0" fontId="8" fillId="0" borderId="68" xfId="0" applyFont="1" applyBorder="1" applyAlignment="1">
      <alignment horizontal="left" vertical="center" shrinkToFit="1"/>
    </xf>
    <xf numFmtId="0" fontId="8" fillId="0" borderId="59" xfId="0" applyFont="1" applyBorder="1" applyAlignment="1">
      <alignment horizontal="center" vertical="center"/>
    </xf>
    <xf numFmtId="0" fontId="26" fillId="0" borderId="132" xfId="0" applyFont="1" applyBorder="1" applyAlignment="1">
      <alignment horizontal="center" vertical="center"/>
    </xf>
    <xf numFmtId="0" fontId="26" fillId="0" borderId="133" xfId="0" applyFont="1" applyBorder="1" applyAlignment="1">
      <alignment horizontal="center" vertical="center"/>
    </xf>
    <xf numFmtId="0" fontId="26" fillId="0" borderId="134" xfId="0" applyFont="1" applyBorder="1" applyAlignment="1">
      <alignment horizontal="center" vertical="center"/>
    </xf>
    <xf numFmtId="0" fontId="26" fillId="0" borderId="135" xfId="0" applyFont="1" applyBorder="1" applyAlignment="1">
      <alignment horizontal="center" vertical="center"/>
    </xf>
    <xf numFmtId="0" fontId="26" fillId="0" borderId="0" xfId="0" applyFont="1" applyBorder="1" applyAlignment="1">
      <alignment horizontal="center" vertical="center"/>
    </xf>
    <xf numFmtId="0" fontId="26" fillId="0" borderId="136" xfId="0" applyFont="1" applyBorder="1" applyAlignment="1">
      <alignment horizontal="center" vertical="center"/>
    </xf>
    <xf numFmtId="0" fontId="26" fillId="0" borderId="137" xfId="0" applyFont="1" applyBorder="1" applyAlignment="1">
      <alignment horizontal="center" vertical="center"/>
    </xf>
    <xf numFmtId="0" fontId="26" fillId="0" borderId="138" xfId="0" applyFont="1" applyBorder="1" applyAlignment="1">
      <alignment horizontal="center" vertical="center"/>
    </xf>
    <xf numFmtId="0" fontId="26" fillId="0" borderId="139" xfId="0" applyFont="1" applyBorder="1" applyAlignment="1">
      <alignment horizontal="center" vertical="center"/>
    </xf>
    <xf numFmtId="0" fontId="11" fillId="0" borderId="42" xfId="0" applyFont="1" applyBorder="1" applyAlignment="1">
      <alignment horizontal="left" indent="1"/>
    </xf>
    <xf numFmtId="0" fontId="11" fillId="0" borderId="40" xfId="0" applyFont="1" applyBorder="1" applyAlignment="1">
      <alignment horizontal="left" indent="1"/>
    </xf>
    <xf numFmtId="0" fontId="11" fillId="0" borderId="41" xfId="0" applyFont="1" applyBorder="1" applyAlignment="1">
      <alignment horizontal="left" indent="1"/>
    </xf>
    <xf numFmtId="0" fontId="11" fillId="0" borderId="63" xfId="0" applyFont="1" applyBorder="1" applyAlignment="1">
      <alignment horizontal="left" vertical="center" indent="1"/>
    </xf>
    <xf numFmtId="0" fontId="11" fillId="0" borderId="64" xfId="0" applyFont="1" applyBorder="1" applyAlignment="1">
      <alignment horizontal="left" vertical="center" indent="1"/>
    </xf>
    <xf numFmtId="0" fontId="11" fillId="0" borderId="81" xfId="0" applyFont="1" applyBorder="1" applyAlignment="1">
      <alignment horizontal="left" vertical="center" indent="1"/>
    </xf>
    <xf numFmtId="0" fontId="11" fillId="0" borderId="82" xfId="0" applyFont="1" applyBorder="1" applyAlignment="1">
      <alignment horizontal="left" vertical="center" indent="1"/>
    </xf>
    <xf numFmtId="0" fontId="11" fillId="0" borderId="25" xfId="0" applyFont="1" applyBorder="1" applyAlignment="1">
      <alignment horizontal="left" vertical="center" indent="1"/>
    </xf>
    <xf numFmtId="0" fontId="11" fillId="0" borderId="70" xfId="0" applyFont="1" applyBorder="1" applyAlignment="1">
      <alignment horizontal="left" vertical="center" indent="1"/>
    </xf>
    <xf numFmtId="0" fontId="11" fillId="0" borderId="39" xfId="0" applyFont="1" applyBorder="1" applyAlignment="1">
      <alignment horizontal="distributed" vertical="center" wrapText="1" indent="1"/>
    </xf>
    <xf numFmtId="0" fontId="11" fillId="0" borderId="40" xfId="0" applyFont="1" applyBorder="1" applyAlignment="1">
      <alignment horizontal="distributed" vertical="center" wrapText="1" indent="1"/>
    </xf>
    <xf numFmtId="0" fontId="11" fillId="0" borderId="41" xfId="0" applyFont="1" applyBorder="1" applyAlignment="1">
      <alignment horizontal="distributed" vertical="center" wrapText="1" indent="1"/>
    </xf>
    <xf numFmtId="0" fontId="11" fillId="0" borderId="82" xfId="0" applyNumberFormat="1" applyFont="1" applyBorder="1" applyAlignment="1">
      <alignment horizontal="center" vertical="center"/>
    </xf>
    <xf numFmtId="0" fontId="11" fillId="0" borderId="25" xfId="0" applyNumberFormat="1" applyFont="1" applyBorder="1" applyAlignment="1">
      <alignment horizontal="center" vertical="center"/>
    </xf>
    <xf numFmtId="0" fontId="11" fillId="0" borderId="83" xfId="0" applyFont="1" applyBorder="1" applyAlignment="1">
      <alignment horizontal="distributed" indent="1"/>
    </xf>
    <xf numFmtId="0" fontId="11" fillId="0" borderId="64" xfId="0" applyFont="1" applyBorder="1" applyAlignment="1">
      <alignment horizontal="distributed" indent="1"/>
    </xf>
    <xf numFmtId="0" fontId="11" fillId="0" borderId="65" xfId="0" applyFont="1" applyBorder="1" applyAlignment="1">
      <alignment horizontal="distributed" indent="1"/>
    </xf>
    <xf numFmtId="176" fontId="11" fillId="0" borderId="85" xfId="0" applyNumberFormat="1" applyFont="1" applyBorder="1" applyAlignment="1">
      <alignment horizontal="center" vertical="center"/>
    </xf>
    <xf numFmtId="176" fontId="11" fillId="0" borderId="18" xfId="0" applyNumberFormat="1" applyFont="1" applyBorder="1" applyAlignment="1">
      <alignment horizontal="center" vertical="center"/>
    </xf>
    <xf numFmtId="176" fontId="11" fillId="0" borderId="58" xfId="0" applyNumberFormat="1" applyFont="1" applyBorder="1" applyAlignment="1">
      <alignment horizontal="center" vertical="center"/>
    </xf>
    <xf numFmtId="0" fontId="11" fillId="0" borderId="39" xfId="0" applyFont="1" applyBorder="1" applyAlignment="1">
      <alignment horizontal="distributed" indent="1"/>
    </xf>
    <xf numFmtId="0" fontId="11" fillId="0" borderId="40" xfId="0" applyFont="1" applyBorder="1" applyAlignment="1">
      <alignment horizontal="distributed" indent="1"/>
    </xf>
    <xf numFmtId="0" fontId="11" fillId="0" borderId="86" xfId="0" applyFont="1" applyBorder="1" applyAlignment="1">
      <alignment horizontal="distributed" indent="1"/>
    </xf>
    <xf numFmtId="0" fontId="11" fillId="0" borderId="69" xfId="0" applyFont="1" applyBorder="1" applyAlignment="1">
      <alignment horizontal="distributed" vertical="center"/>
    </xf>
    <xf numFmtId="0" fontId="11" fillId="0" borderId="25" xfId="0" applyFont="1" applyBorder="1" applyAlignment="1">
      <alignment horizontal="distributed" vertical="center"/>
    </xf>
    <xf numFmtId="0" fontId="11" fillId="0" borderId="69" xfId="0" applyFont="1" applyBorder="1" applyAlignment="1">
      <alignment horizontal="distributed" vertical="center" indent="1"/>
    </xf>
    <xf numFmtId="0" fontId="11" fillId="0" borderId="25" xfId="0" applyFont="1" applyBorder="1" applyAlignment="1">
      <alignment horizontal="distributed" vertical="center" indent="1"/>
    </xf>
    <xf numFmtId="0" fontId="11" fillId="0" borderId="83" xfId="0" applyFont="1" applyBorder="1" applyAlignment="1">
      <alignment horizontal="left" vertical="center"/>
    </xf>
    <xf numFmtId="0" fontId="11" fillId="0" borderId="64" xfId="0" applyFont="1" applyBorder="1" applyAlignment="1">
      <alignment horizontal="left" vertical="center"/>
    </xf>
    <xf numFmtId="0" fontId="11" fillId="0" borderId="81" xfId="0" applyFont="1" applyBorder="1" applyAlignment="1">
      <alignment horizontal="left" vertical="center"/>
    </xf>
    <xf numFmtId="0" fontId="11" fillId="0" borderId="69" xfId="0" applyFont="1" applyBorder="1" applyAlignment="1">
      <alignment horizontal="left" vertical="center"/>
    </xf>
    <xf numFmtId="0" fontId="11" fillId="0" borderId="25" xfId="0" applyFont="1" applyBorder="1" applyAlignment="1">
      <alignment horizontal="left" vertical="center"/>
    </xf>
    <xf numFmtId="0" fontId="11" fillId="0" borderId="70" xfId="0" applyFont="1" applyBorder="1" applyAlignment="1">
      <alignment horizontal="left" vertical="center"/>
    </xf>
    <xf numFmtId="0" fontId="11" fillId="0" borderId="85" xfId="0" applyFont="1" applyBorder="1" applyAlignment="1">
      <alignment horizontal="center" vertical="center"/>
    </xf>
    <xf numFmtId="0" fontId="11" fillId="0" borderId="18" xfId="0" applyFont="1" applyBorder="1" applyAlignment="1">
      <alignment horizontal="center" vertical="center"/>
    </xf>
    <xf numFmtId="0" fontId="11" fillId="0" borderId="84" xfId="0" applyFont="1" applyBorder="1" applyAlignment="1">
      <alignment horizontal="center" vertical="center"/>
    </xf>
    <xf numFmtId="176" fontId="11" fillId="0" borderId="84" xfId="0" applyNumberFormat="1" applyFont="1" applyBorder="1" applyAlignment="1">
      <alignment horizontal="center" vertical="center"/>
    </xf>
    <xf numFmtId="0" fontId="11" fillId="0" borderId="88" xfId="0" applyFont="1" applyBorder="1" applyAlignment="1">
      <alignment horizontal="left" vertical="center" indent="1"/>
    </xf>
    <xf numFmtId="0" fontId="11" fillId="0" borderId="0" xfId="0" applyFont="1" applyBorder="1" applyAlignment="1">
      <alignment horizontal="left" vertical="center" indent="1"/>
    </xf>
    <xf numFmtId="0" fontId="11" fillId="0" borderId="89" xfId="0" applyFont="1" applyBorder="1" applyAlignment="1">
      <alignment horizontal="left" vertical="center" indent="1"/>
    </xf>
    <xf numFmtId="0" fontId="11" fillId="0" borderId="57" xfId="0" applyFont="1" applyBorder="1" applyAlignment="1">
      <alignment horizontal="center" vertical="center"/>
    </xf>
    <xf numFmtId="0" fontId="11" fillId="0" borderId="70" xfId="0" applyNumberFormat="1" applyFont="1" applyBorder="1" applyAlignment="1">
      <alignment horizontal="center" vertical="center"/>
    </xf>
    <xf numFmtId="0" fontId="11" fillId="0" borderId="85" xfId="0" applyNumberFormat="1" applyFont="1" applyBorder="1" applyAlignment="1">
      <alignment horizontal="center" vertical="center"/>
    </xf>
    <xf numFmtId="0" fontId="11" fillId="0" borderId="84" xfId="0" applyNumberFormat="1" applyFont="1" applyBorder="1" applyAlignment="1">
      <alignment horizontal="center" vertical="center"/>
    </xf>
    <xf numFmtId="0" fontId="11" fillId="0" borderId="0" xfId="0" applyFont="1" applyAlignment="1">
      <alignment horizontal="left" vertical="center" shrinkToFit="1"/>
    </xf>
    <xf numFmtId="0" fontId="11" fillId="0" borderId="61" xfId="0" applyFont="1" applyBorder="1" applyAlignment="1">
      <alignment horizontal="distributed" vertical="center" indent="1"/>
    </xf>
    <xf numFmtId="0" fontId="11" fillId="0" borderId="87" xfId="0" applyFont="1" applyBorder="1" applyAlignment="1">
      <alignment horizontal="distributed" vertical="center" indent="1"/>
    </xf>
    <xf numFmtId="58" fontId="11" fillId="0" borderId="0" xfId="0" applyNumberFormat="1" applyFont="1" applyAlignment="1">
      <alignment horizontal="center" vertical="center" wrapText="1"/>
    </xf>
    <xf numFmtId="0" fontId="11" fillId="0" borderId="0" xfId="0" applyFont="1" applyAlignment="1">
      <alignment horizontal="center" vertical="center" shrinkToFit="1"/>
    </xf>
    <xf numFmtId="0" fontId="19" fillId="0" borderId="25" xfId="0" applyFont="1" applyBorder="1" applyAlignment="1">
      <alignment horizontal="center" vertical="center"/>
    </xf>
    <xf numFmtId="0" fontId="11" fillId="0" borderId="25" xfId="0" applyFont="1" applyBorder="1" applyAlignment="1">
      <alignment horizontal="center" vertical="center"/>
    </xf>
    <xf numFmtId="58" fontId="11" fillId="0" borderId="0" xfId="0" applyNumberFormat="1" applyFont="1" applyAlignment="1">
      <alignment horizontal="distributed" vertical="center"/>
    </xf>
    <xf numFmtId="0" fontId="11" fillId="0" borderId="0" xfId="0" applyFont="1" applyAlignment="1">
      <alignment horizontal="distributed" vertical="center"/>
    </xf>
    <xf numFmtId="0" fontId="11" fillId="0" borderId="63" xfId="0" applyFont="1" applyBorder="1" applyAlignment="1">
      <alignment horizontal="distributed" vertical="distributed" textRotation="255" indent="5"/>
    </xf>
    <xf numFmtId="0" fontId="11" fillId="0" borderId="64" xfId="0" applyFont="1" applyBorder="1" applyAlignment="1">
      <alignment horizontal="distributed" vertical="distributed" textRotation="255" indent="5"/>
    </xf>
    <xf numFmtId="0" fontId="11" fillId="0" borderId="65" xfId="0" applyFont="1" applyBorder="1" applyAlignment="1">
      <alignment horizontal="distributed" vertical="distributed" textRotation="255" indent="5"/>
    </xf>
    <xf numFmtId="0" fontId="11" fillId="0" borderId="88" xfId="0" applyFont="1" applyBorder="1" applyAlignment="1">
      <alignment horizontal="distributed" vertical="distributed" textRotation="255" indent="5"/>
    </xf>
    <xf numFmtId="0" fontId="11" fillId="0" borderId="0" xfId="0" applyFont="1" applyBorder="1" applyAlignment="1">
      <alignment horizontal="distributed" vertical="distributed" textRotation="255" indent="5"/>
    </xf>
    <xf numFmtId="0" fontId="11" fillId="0" borderId="36" xfId="0" applyFont="1" applyBorder="1" applyAlignment="1">
      <alignment horizontal="distributed" vertical="distributed" textRotation="255" indent="5"/>
    </xf>
    <xf numFmtId="0" fontId="11" fillId="0" borderId="66" xfId="0" applyFont="1" applyBorder="1" applyAlignment="1">
      <alignment horizontal="distributed" vertical="distributed" textRotation="255" indent="5"/>
    </xf>
    <xf numFmtId="0" fontId="11" fillId="0" borderId="23" xfId="0" applyFont="1" applyBorder="1" applyAlignment="1">
      <alignment horizontal="distributed" vertical="distributed" textRotation="255" indent="5"/>
    </xf>
    <xf numFmtId="0" fontId="11" fillId="0" borderId="38" xfId="0" applyFont="1" applyBorder="1" applyAlignment="1">
      <alignment horizontal="distributed" vertical="distributed" textRotation="255" indent="5"/>
    </xf>
    <xf numFmtId="0" fontId="11" fillId="0" borderId="46" xfId="0" applyFont="1" applyBorder="1" applyAlignment="1">
      <alignment horizontal="center"/>
    </xf>
    <xf numFmtId="0" fontId="11" fillId="0" borderId="90" xfId="0" applyFont="1" applyBorder="1" applyAlignment="1">
      <alignment horizontal="center"/>
    </xf>
    <xf numFmtId="0" fontId="11" fillId="0" borderId="34" xfId="0" applyFont="1" applyBorder="1" applyAlignment="1">
      <alignment horizontal="center"/>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0" fontId="11" fillId="0" borderId="0" xfId="0" applyFont="1" applyAlignment="1">
      <alignment horizontal="center" vertical="center"/>
    </xf>
    <xf numFmtId="58" fontId="11" fillId="0" borderId="0" xfId="0" applyNumberFormat="1" applyFont="1" applyAlignment="1">
      <alignment horizontal="right" vertical="center" wrapText="1" indent="1"/>
    </xf>
    <xf numFmtId="0" fontId="8" fillId="0" borderId="0" xfId="0" applyFont="1" applyAlignment="1">
      <alignment horizontal="left" vertical="center" shrinkToFit="1"/>
    </xf>
    <xf numFmtId="0" fontId="8" fillId="0" borderId="0" xfId="0" applyFont="1" applyAlignment="1">
      <alignment horizontal="left" vertical="center"/>
    </xf>
    <xf numFmtId="0" fontId="0" fillId="0" borderId="0" xfId="0" applyAlignment="1">
      <alignment horizontal="left" vertical="center"/>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FFFF66"/>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9525</xdr:colOff>
      <xdr:row>16</xdr:row>
      <xdr:rowOff>152400</xdr:rowOff>
    </xdr:from>
    <xdr:to>
      <xdr:col>31</xdr:col>
      <xdr:colOff>266700</xdr:colOff>
      <xdr:row>16</xdr:row>
      <xdr:rowOff>152400</xdr:rowOff>
    </xdr:to>
    <xdr:cxnSp macro="">
      <xdr:nvCxnSpPr>
        <xdr:cNvPr id="3" name="直線矢印コネクタ 2"/>
        <xdr:cNvCxnSpPr/>
      </xdr:nvCxnSpPr>
      <xdr:spPr>
        <a:xfrm flipH="1">
          <a:off x="7229475" y="3924300"/>
          <a:ext cx="53340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30</xdr:row>
      <xdr:rowOff>133350</xdr:rowOff>
    </xdr:from>
    <xdr:to>
      <xdr:col>32</xdr:col>
      <xdr:colOff>9525</xdr:colOff>
      <xdr:row>30</xdr:row>
      <xdr:rowOff>133350</xdr:rowOff>
    </xdr:to>
    <xdr:cxnSp macro="">
      <xdr:nvCxnSpPr>
        <xdr:cNvPr id="5" name="直線矢印コネクタ 4"/>
        <xdr:cNvCxnSpPr/>
      </xdr:nvCxnSpPr>
      <xdr:spPr>
        <a:xfrm flipH="1">
          <a:off x="7239000" y="737235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190499</xdr:rowOff>
    </xdr:from>
    <xdr:to>
      <xdr:col>53</xdr:col>
      <xdr:colOff>38099</xdr:colOff>
      <xdr:row>10</xdr:row>
      <xdr:rowOff>57150</xdr:rowOff>
    </xdr:to>
    <xdr:sp macro="" textlink="">
      <xdr:nvSpPr>
        <xdr:cNvPr id="2" name="四角形吹き出し 1"/>
        <xdr:cNvSpPr/>
      </xdr:nvSpPr>
      <xdr:spPr>
        <a:xfrm>
          <a:off x="10839449" y="1590674"/>
          <a:ext cx="2771775" cy="857251"/>
        </a:xfrm>
        <a:prstGeom prst="wedgeRectCallout">
          <a:avLst>
            <a:gd name="adj1" fmla="val -87365"/>
            <a:gd name="adj2" fmla="val 1392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入力時は環境依存文字を使用してください。</a:t>
          </a:r>
          <a:endParaRPr kumimoji="1" lang="en-US" altLang="ja-JP" sz="1100" b="1">
            <a:solidFill>
              <a:srgbClr val="FF0000"/>
            </a:solidFill>
          </a:endParaRPr>
        </a:p>
        <a:p>
          <a:pPr algn="l"/>
          <a:r>
            <a:rPr kumimoji="1" lang="ja-JP" altLang="en-US" sz="1100" b="1">
              <a:solidFill>
                <a:srgbClr val="FF0000"/>
              </a:solidFill>
            </a:rPr>
            <a:t>環境依存文字がない場合は、全角のカッコを用いて「（株）」と入力してください。</a:t>
          </a: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22226</xdr:colOff>
      <xdr:row>39</xdr:row>
      <xdr:rowOff>115359</xdr:rowOff>
    </xdr:from>
    <xdr:to>
      <xdr:col>36</xdr:col>
      <xdr:colOff>38100</xdr:colOff>
      <xdr:row>40</xdr:row>
      <xdr:rowOff>171450</xdr:rowOff>
    </xdr:to>
    <xdr:sp macro="" textlink="">
      <xdr:nvSpPr>
        <xdr:cNvPr id="8" name="Text Box 83"/>
        <xdr:cNvSpPr txBox="1">
          <a:spLocks noChangeArrowheads="1"/>
        </xdr:cNvSpPr>
      </xdr:nvSpPr>
      <xdr:spPr bwMode="auto">
        <a:xfrm>
          <a:off x="5737226" y="9535584"/>
          <a:ext cx="3178174" cy="3037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経営事項審査結果通知書の数字と合せること。</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21</xdr:col>
      <xdr:colOff>4763</xdr:colOff>
      <xdr:row>39</xdr:row>
      <xdr:rowOff>245270</xdr:rowOff>
    </xdr:from>
    <xdr:to>
      <xdr:col>24</xdr:col>
      <xdr:colOff>2380</xdr:colOff>
      <xdr:row>40</xdr:row>
      <xdr:rowOff>133350</xdr:rowOff>
    </xdr:to>
    <xdr:sp macro="" textlink="">
      <xdr:nvSpPr>
        <xdr:cNvPr id="9" name="Line 84"/>
        <xdr:cNvSpPr>
          <a:spLocks noChangeShapeType="1"/>
        </xdr:cNvSpPr>
      </xdr:nvSpPr>
      <xdr:spPr bwMode="auto">
        <a:xfrm flipH="1">
          <a:off x="5005388" y="9065420"/>
          <a:ext cx="711992" cy="13573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4763</xdr:colOff>
      <xdr:row>38</xdr:row>
      <xdr:rowOff>123824</xdr:rowOff>
    </xdr:from>
    <xdr:to>
      <xdr:col>24</xdr:col>
      <xdr:colOff>4763</xdr:colOff>
      <xdr:row>39</xdr:row>
      <xdr:rowOff>247649</xdr:rowOff>
    </xdr:to>
    <xdr:sp macro="" textlink="">
      <xdr:nvSpPr>
        <xdr:cNvPr id="10" name="Line 85"/>
        <xdr:cNvSpPr>
          <a:spLocks noChangeShapeType="1"/>
        </xdr:cNvSpPr>
      </xdr:nvSpPr>
      <xdr:spPr bwMode="auto">
        <a:xfrm flipH="1" flipV="1">
          <a:off x="5005388" y="8696324"/>
          <a:ext cx="714375" cy="371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40</xdr:row>
      <xdr:rowOff>0</xdr:rowOff>
    </xdr:from>
    <xdr:to>
      <xdr:col>24</xdr:col>
      <xdr:colOff>4762</xdr:colOff>
      <xdr:row>43</xdr:row>
      <xdr:rowOff>152399</xdr:rowOff>
    </xdr:to>
    <xdr:sp macro="" textlink="">
      <xdr:nvSpPr>
        <xdr:cNvPr id="11" name="Line 86"/>
        <xdr:cNvSpPr>
          <a:spLocks noChangeShapeType="1"/>
        </xdr:cNvSpPr>
      </xdr:nvSpPr>
      <xdr:spPr bwMode="auto">
        <a:xfrm flipH="1">
          <a:off x="5010150" y="9067800"/>
          <a:ext cx="709612" cy="89534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39</xdr:row>
      <xdr:rowOff>123824</xdr:rowOff>
    </xdr:from>
    <xdr:to>
      <xdr:col>24</xdr:col>
      <xdr:colOff>0</xdr:colOff>
      <xdr:row>39</xdr:row>
      <xdr:rowOff>247649</xdr:rowOff>
    </xdr:to>
    <xdr:sp macro="" textlink="">
      <xdr:nvSpPr>
        <xdr:cNvPr id="12" name="Line 152"/>
        <xdr:cNvSpPr>
          <a:spLocks noChangeShapeType="1"/>
        </xdr:cNvSpPr>
      </xdr:nvSpPr>
      <xdr:spPr bwMode="auto">
        <a:xfrm flipH="1" flipV="1">
          <a:off x="5000625" y="8943974"/>
          <a:ext cx="714375"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28575</xdr:colOff>
      <xdr:row>20</xdr:row>
      <xdr:rowOff>95250</xdr:rowOff>
    </xdr:from>
    <xdr:to>
      <xdr:col>43</xdr:col>
      <xdr:colOff>123825</xdr:colOff>
      <xdr:row>24</xdr:row>
      <xdr:rowOff>152400</xdr:rowOff>
    </xdr:to>
    <xdr:sp macro="" textlink="">
      <xdr:nvSpPr>
        <xdr:cNvPr id="6" name="正方形/長方形 5"/>
        <xdr:cNvSpPr/>
      </xdr:nvSpPr>
      <xdr:spPr>
        <a:xfrm>
          <a:off x="8905875" y="4857750"/>
          <a:ext cx="2028825" cy="1047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市内の営業所に委任する場合は、お手数でも再度入力をお願いいたします。</a:t>
          </a:r>
        </a:p>
      </xdr:txBody>
    </xdr:sp>
    <xdr:clientData/>
  </xdr:twoCellAnchor>
  <xdr:twoCellAnchor>
    <xdr:from>
      <xdr:col>30</xdr:col>
      <xdr:colOff>28575</xdr:colOff>
      <xdr:row>20</xdr:row>
      <xdr:rowOff>133350</xdr:rowOff>
    </xdr:from>
    <xdr:to>
      <xdr:col>36</xdr:col>
      <xdr:colOff>28575</xdr:colOff>
      <xdr:row>22</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21</xdr:row>
      <xdr:rowOff>152400</xdr:rowOff>
    </xdr:from>
    <xdr:to>
      <xdr:col>36</xdr:col>
      <xdr:colOff>28575</xdr:colOff>
      <xdr:row>22</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22</xdr:row>
      <xdr:rowOff>123825</xdr:rowOff>
    </xdr:from>
    <xdr:to>
      <xdr:col>36</xdr:col>
      <xdr:colOff>28575</xdr:colOff>
      <xdr:row>26</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33</xdr:row>
      <xdr:rowOff>133350</xdr:rowOff>
    </xdr:from>
    <xdr:to>
      <xdr:col>32</xdr:col>
      <xdr:colOff>0</xdr:colOff>
      <xdr:row>33</xdr:row>
      <xdr:rowOff>133350</xdr:rowOff>
    </xdr:to>
    <xdr:cxnSp macro="">
      <xdr:nvCxnSpPr>
        <xdr:cNvPr id="17" name="直線矢印コネクタ 16"/>
        <xdr:cNvCxnSpPr/>
      </xdr:nvCxnSpPr>
      <xdr:spPr>
        <a:xfrm flipH="1">
          <a:off x="7229475" y="811530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9525</xdr:colOff>
      <xdr:row>10</xdr:row>
      <xdr:rowOff>0</xdr:rowOff>
    </xdr:from>
    <xdr:to>
      <xdr:col>21</xdr:col>
      <xdr:colOff>9525</xdr:colOff>
      <xdr:row>11</xdr:row>
      <xdr:rowOff>0</xdr:rowOff>
    </xdr:to>
    <xdr:cxnSp macro="">
      <xdr:nvCxnSpPr>
        <xdr:cNvPr id="2" name="直線矢印コネクタ 1"/>
        <xdr:cNvCxnSpPr/>
      </xdr:nvCxnSpPr>
      <xdr:spPr>
        <a:xfrm>
          <a:off x="3409950" y="1581150"/>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19050</xdr:colOff>
      <xdr:row>20</xdr:row>
      <xdr:rowOff>161925</xdr:rowOff>
    </xdr:from>
    <xdr:to>
      <xdr:col>79</xdr:col>
      <xdr:colOff>19050</xdr:colOff>
      <xdr:row>23</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営業所等に委任する場合の、委任される営業所等代表者印を押印してください。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（この印鑑で契約書を作成）</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9524</xdr:colOff>
      <xdr:row>8</xdr:row>
      <xdr:rowOff>95250</xdr:rowOff>
    </xdr:from>
    <xdr:to>
      <xdr:col>48</xdr:col>
      <xdr:colOff>57149</xdr:colOff>
      <xdr:row>9</xdr:row>
      <xdr:rowOff>9525</xdr:rowOff>
    </xdr:to>
    <xdr:sp macro="" textlink="">
      <xdr:nvSpPr>
        <xdr:cNvPr id="4" name="テキスト ボックス 3"/>
        <xdr:cNvSpPr txBox="1"/>
      </xdr:nvSpPr>
      <xdr:spPr>
        <a:xfrm>
          <a:off x="6010274" y="2571750"/>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chemeClr val="tx1">
                  <a:lumMod val="50000"/>
                  <a:lumOff val="50000"/>
                </a:schemeClr>
              </a:solidFill>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104775</xdr:colOff>
      <xdr:row>19</xdr:row>
      <xdr:rowOff>104773</xdr:rowOff>
    </xdr:from>
    <xdr:to>
      <xdr:col>77</xdr:col>
      <xdr:colOff>104775</xdr:colOff>
      <xdr:row>25</xdr:row>
      <xdr:rowOff>104775</xdr:rowOff>
    </xdr:to>
    <xdr:sp macro="" textlink="">
      <xdr:nvSpPr>
        <xdr:cNvPr id="2" name="四角形吹き出し 1"/>
        <xdr:cNvSpPr/>
      </xdr:nvSpPr>
      <xdr:spPr>
        <a:xfrm>
          <a:off x="7839075" y="6095998"/>
          <a:ext cx="2533650" cy="1714502"/>
        </a:xfrm>
        <a:prstGeom prst="wedgeRectCallout">
          <a:avLst>
            <a:gd name="adj1" fmla="val -101284"/>
            <a:gd name="adj2" fmla="val -123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r>
            <a:rPr kumimoji="1" lang="ja-JP" altLang="en-US" sz="1100">
              <a:solidFill>
                <a:srgbClr val="FF0000"/>
              </a:solidFill>
              <a:latin typeface="BIZ UDゴシック" panose="020B0400000000000000" pitchFamily="49" charset="-128"/>
              <a:ea typeface="BIZ UDゴシック" panose="020B0400000000000000" pitchFamily="49" charset="-128"/>
            </a:rPr>
            <a:t>。</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45</xdr:col>
      <xdr:colOff>38100</xdr:colOff>
      <xdr:row>8</xdr:row>
      <xdr:rowOff>95250</xdr:rowOff>
    </xdr:from>
    <xdr:to>
      <xdr:col>48</xdr:col>
      <xdr:colOff>85725</xdr:colOff>
      <xdr:row>9</xdr:row>
      <xdr:rowOff>9525</xdr:rowOff>
    </xdr:to>
    <xdr:sp macro="" textlink="">
      <xdr:nvSpPr>
        <xdr:cNvPr id="4" name="テキスト ボックス 3"/>
        <xdr:cNvSpPr txBox="1"/>
      </xdr:nvSpPr>
      <xdr:spPr>
        <a:xfrm>
          <a:off x="5953125" y="2657475"/>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chemeClr val="tx1">
                  <a:lumMod val="50000"/>
                  <a:lumOff val="50000"/>
                </a:schemeClr>
              </a:solidFill>
            </a:rPr>
            <a:t>実印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419100</xdr:colOff>
      <xdr:row>10</xdr:row>
      <xdr:rowOff>0</xdr:rowOff>
    </xdr:from>
    <xdr:to>
      <xdr:col>12</xdr:col>
      <xdr:colOff>866775</xdr:colOff>
      <xdr:row>11</xdr:row>
      <xdr:rowOff>66675</xdr:rowOff>
    </xdr:to>
    <xdr:sp macro="" textlink="">
      <xdr:nvSpPr>
        <xdr:cNvPr id="2" name="テキスト ボックス 1"/>
        <xdr:cNvSpPr txBox="1"/>
      </xdr:nvSpPr>
      <xdr:spPr>
        <a:xfrm>
          <a:off x="6162675" y="2047875"/>
          <a:ext cx="447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solidFill>
                <a:schemeClr val="tx1">
                  <a:lumMod val="50000"/>
                  <a:lumOff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abSelected="1" zoomScaleNormal="100" workbookViewId="0">
      <selection activeCell="G2" sqref="G2:R2"/>
    </sheetView>
  </sheetViews>
  <sheetFormatPr defaultColWidth="9" defaultRowHeight="13.5" x14ac:dyDescent="0.15"/>
  <cols>
    <col min="1" max="1" width="3.625" style="1" customWidth="1"/>
    <col min="2" max="26" width="3.625" style="2" customWidth="1"/>
    <col min="27" max="29" width="9" style="2"/>
    <col min="30" max="30" width="9.5" style="2" bestFit="1" customWidth="1"/>
    <col min="31" max="16384" width="9" style="2"/>
  </cols>
  <sheetData>
    <row r="1" spans="1:24" ht="18" customHeight="1" x14ac:dyDescent="0.15"/>
    <row r="2" spans="1:24" ht="18" customHeight="1" x14ac:dyDescent="0.15">
      <c r="G2" s="158" t="s">
        <v>314</v>
      </c>
      <c r="H2" s="158"/>
      <c r="I2" s="158"/>
      <c r="J2" s="158"/>
      <c r="K2" s="158"/>
      <c r="L2" s="158"/>
      <c r="M2" s="158"/>
      <c r="N2" s="158"/>
      <c r="O2" s="158"/>
      <c r="P2" s="158"/>
      <c r="Q2" s="158"/>
      <c r="R2" s="158"/>
    </row>
    <row r="3" spans="1:24" ht="18" customHeight="1" x14ac:dyDescent="0.15">
      <c r="G3" s="3"/>
      <c r="H3" s="3"/>
      <c r="I3" s="3"/>
      <c r="J3" s="3"/>
      <c r="K3" s="3"/>
      <c r="L3" s="3"/>
      <c r="M3" s="3"/>
      <c r="N3" s="3"/>
      <c r="O3" s="3"/>
      <c r="P3" s="3"/>
      <c r="Q3" s="3"/>
      <c r="R3" s="3"/>
    </row>
    <row r="4" spans="1:24" ht="18" customHeight="1" x14ac:dyDescent="0.15">
      <c r="A4" s="156" t="s">
        <v>315</v>
      </c>
      <c r="B4" s="156"/>
      <c r="C4" s="156"/>
      <c r="D4" s="156"/>
      <c r="E4" s="156"/>
      <c r="F4" s="156"/>
      <c r="G4" s="156"/>
      <c r="H4" s="156"/>
      <c r="I4" s="156"/>
      <c r="J4" s="156"/>
      <c r="K4" s="156"/>
      <c r="L4" s="156"/>
      <c r="M4" s="156"/>
      <c r="N4" s="156"/>
      <c r="O4" s="156"/>
      <c r="P4" s="156"/>
      <c r="Q4" s="156"/>
      <c r="R4" s="156"/>
      <c r="S4" s="156"/>
      <c r="T4" s="156"/>
      <c r="U4" s="156"/>
      <c r="V4" s="156"/>
      <c r="W4" s="156"/>
      <c r="X4" s="156"/>
    </row>
    <row r="5" spans="1:24" ht="18" customHeight="1" x14ac:dyDescent="0.15">
      <c r="A5" s="4" t="s">
        <v>316</v>
      </c>
      <c r="B5" s="155" t="s">
        <v>332</v>
      </c>
      <c r="C5" s="155"/>
      <c r="D5" s="155"/>
      <c r="E5" s="155"/>
      <c r="F5" s="155"/>
      <c r="G5" s="155"/>
      <c r="H5" s="155"/>
      <c r="I5" s="155"/>
      <c r="J5" s="155"/>
      <c r="K5" s="155"/>
      <c r="L5" s="155"/>
      <c r="M5" s="155"/>
      <c r="N5" s="155"/>
      <c r="O5" s="155"/>
      <c r="P5" s="155"/>
      <c r="Q5" s="155"/>
      <c r="R5" s="155"/>
      <c r="S5" s="155"/>
      <c r="T5" s="155"/>
      <c r="U5" s="155"/>
      <c r="V5" s="155"/>
      <c r="W5" s="155"/>
      <c r="X5" s="155"/>
    </row>
    <row r="6" spans="1:24" ht="18" customHeight="1" x14ac:dyDescent="0.15">
      <c r="A6" s="4" t="s">
        <v>316</v>
      </c>
      <c r="B6" s="155" t="s">
        <v>333</v>
      </c>
      <c r="C6" s="155"/>
      <c r="D6" s="155"/>
      <c r="E6" s="155"/>
      <c r="F6" s="155"/>
      <c r="G6" s="155"/>
      <c r="H6" s="155"/>
      <c r="I6" s="155"/>
      <c r="J6" s="155"/>
      <c r="K6" s="155"/>
      <c r="L6" s="155"/>
      <c r="M6" s="155"/>
      <c r="N6" s="155"/>
      <c r="O6" s="155"/>
      <c r="P6" s="155"/>
      <c r="Q6" s="155"/>
      <c r="R6" s="155"/>
      <c r="S6" s="155"/>
      <c r="T6" s="155"/>
      <c r="U6" s="155"/>
      <c r="V6" s="155"/>
      <c r="W6" s="155"/>
      <c r="X6" s="155"/>
    </row>
    <row r="7" spans="1:24" ht="18" customHeight="1" x14ac:dyDescent="0.15">
      <c r="A7" s="4" t="s">
        <v>317</v>
      </c>
      <c r="B7" s="155" t="s">
        <v>335</v>
      </c>
      <c r="C7" s="155"/>
      <c r="D7" s="155"/>
      <c r="E7" s="155"/>
      <c r="F7" s="155"/>
      <c r="G7" s="155"/>
      <c r="H7" s="155"/>
      <c r="I7" s="155"/>
      <c r="J7" s="155"/>
      <c r="K7" s="155"/>
      <c r="L7" s="155"/>
      <c r="M7" s="155"/>
      <c r="N7" s="155"/>
      <c r="O7" s="155"/>
      <c r="P7" s="155"/>
      <c r="Q7" s="155"/>
      <c r="R7" s="155"/>
      <c r="S7" s="155"/>
      <c r="T7" s="155"/>
      <c r="U7" s="155"/>
      <c r="V7" s="155"/>
      <c r="W7" s="155"/>
      <c r="X7" s="155"/>
    </row>
    <row r="8" spans="1:24" ht="18" customHeight="1" x14ac:dyDescent="0.15">
      <c r="A8" s="4" t="s">
        <v>317</v>
      </c>
      <c r="B8" s="155" t="s">
        <v>342</v>
      </c>
      <c r="C8" s="155"/>
      <c r="D8" s="155"/>
      <c r="E8" s="155"/>
      <c r="F8" s="155"/>
      <c r="G8" s="155"/>
      <c r="H8" s="155"/>
      <c r="I8" s="155"/>
      <c r="J8" s="155"/>
      <c r="K8" s="155"/>
      <c r="L8" s="155"/>
      <c r="M8" s="155"/>
      <c r="N8" s="155"/>
      <c r="O8" s="155"/>
      <c r="P8" s="155"/>
      <c r="Q8" s="155"/>
      <c r="R8" s="155"/>
      <c r="S8" s="155"/>
      <c r="T8" s="155"/>
      <c r="U8" s="155"/>
      <c r="V8" s="155"/>
      <c r="W8" s="155"/>
      <c r="X8" s="155"/>
    </row>
    <row r="9" spans="1:24" ht="18" customHeight="1" x14ac:dyDescent="0.15">
      <c r="A9" s="4"/>
      <c r="B9" s="155"/>
      <c r="C9" s="155"/>
      <c r="D9" s="155"/>
      <c r="E9" s="155"/>
      <c r="F9" s="155"/>
      <c r="G9" s="155"/>
      <c r="H9" s="155"/>
      <c r="I9" s="155"/>
      <c r="J9" s="155"/>
      <c r="K9" s="155"/>
      <c r="L9" s="155"/>
      <c r="M9" s="155"/>
      <c r="N9" s="155"/>
      <c r="O9" s="155"/>
      <c r="P9" s="155"/>
      <c r="Q9" s="155"/>
      <c r="R9" s="155"/>
      <c r="S9" s="155"/>
      <c r="T9" s="155"/>
      <c r="U9" s="155"/>
      <c r="V9" s="155"/>
      <c r="W9" s="155"/>
      <c r="X9" s="155"/>
    </row>
    <row r="10" spans="1:24" ht="30" customHeight="1" x14ac:dyDescent="0.15">
      <c r="A10" s="5" t="s">
        <v>316</v>
      </c>
      <c r="B10" s="157" t="s">
        <v>323</v>
      </c>
      <c r="C10" s="157"/>
      <c r="D10" s="157"/>
      <c r="E10" s="157"/>
      <c r="F10" s="157"/>
      <c r="G10" s="157"/>
      <c r="H10" s="157"/>
      <c r="I10" s="157"/>
      <c r="J10" s="157"/>
      <c r="K10" s="157"/>
      <c r="L10" s="157"/>
      <c r="M10" s="157"/>
      <c r="N10" s="157"/>
      <c r="O10" s="157"/>
      <c r="P10" s="157"/>
      <c r="Q10" s="157"/>
      <c r="R10" s="157"/>
      <c r="S10" s="157"/>
      <c r="T10" s="157"/>
      <c r="U10" s="157"/>
      <c r="V10" s="157"/>
      <c r="W10" s="157"/>
      <c r="X10" s="157"/>
    </row>
    <row r="11" spans="1:24" ht="18" customHeight="1" x14ac:dyDescent="0.15">
      <c r="A11" s="4" t="s">
        <v>317</v>
      </c>
      <c r="B11" s="155" t="s">
        <v>331</v>
      </c>
      <c r="C11" s="155"/>
      <c r="D11" s="155"/>
      <c r="E11" s="155"/>
      <c r="F11" s="155"/>
      <c r="G11" s="155"/>
      <c r="H11" s="155"/>
      <c r="I11" s="155"/>
      <c r="J11" s="155"/>
      <c r="K11" s="155"/>
      <c r="L11" s="155"/>
      <c r="M11" s="155"/>
      <c r="N11" s="155"/>
      <c r="O11" s="155"/>
      <c r="P11" s="155"/>
      <c r="Q11" s="155"/>
      <c r="R11" s="155"/>
      <c r="S11" s="155"/>
      <c r="T11" s="155"/>
      <c r="U11" s="155"/>
      <c r="V11" s="155"/>
      <c r="W11" s="155"/>
      <c r="X11" s="155"/>
    </row>
    <row r="12" spans="1:24" ht="18" customHeight="1" x14ac:dyDescent="0.15">
      <c r="A12" s="4"/>
      <c r="B12" s="155" t="s">
        <v>334</v>
      </c>
      <c r="C12" s="155"/>
      <c r="D12" s="155"/>
      <c r="E12" s="155"/>
      <c r="F12" s="155"/>
      <c r="G12" s="155"/>
      <c r="H12" s="155"/>
      <c r="I12" s="155"/>
      <c r="J12" s="155"/>
      <c r="K12" s="155"/>
      <c r="L12" s="155"/>
      <c r="M12" s="155"/>
      <c r="N12" s="155"/>
      <c r="O12" s="155"/>
      <c r="P12" s="155"/>
      <c r="Q12" s="155"/>
      <c r="R12" s="155"/>
      <c r="S12" s="155"/>
      <c r="T12" s="155"/>
      <c r="U12" s="155"/>
      <c r="V12" s="155"/>
      <c r="W12" s="155"/>
      <c r="X12" s="155"/>
    </row>
    <row r="13" spans="1:24" ht="18" customHeight="1" x14ac:dyDescent="0.15">
      <c r="A13" s="6"/>
      <c r="B13" s="7"/>
      <c r="C13" s="7"/>
      <c r="D13" s="7"/>
      <c r="E13" s="7"/>
      <c r="F13" s="7"/>
      <c r="G13" s="7"/>
      <c r="H13" s="7"/>
      <c r="I13" s="7"/>
      <c r="J13" s="7"/>
      <c r="K13" s="7"/>
      <c r="L13" s="7"/>
      <c r="M13" s="7"/>
      <c r="N13" s="7"/>
      <c r="O13" s="7"/>
      <c r="P13" s="7"/>
      <c r="Q13" s="7"/>
      <c r="R13" s="7"/>
      <c r="S13" s="7"/>
      <c r="T13" s="7"/>
      <c r="U13" s="7"/>
      <c r="V13" s="7"/>
      <c r="W13" s="7"/>
      <c r="X13" s="7"/>
    </row>
    <row r="14" spans="1:24" ht="18" customHeight="1" x14ac:dyDescent="0.15">
      <c r="A14" s="156" t="s">
        <v>318</v>
      </c>
      <c r="B14" s="156"/>
      <c r="C14" s="156"/>
      <c r="D14" s="156"/>
      <c r="E14" s="156"/>
      <c r="F14" s="156"/>
      <c r="G14" s="156"/>
      <c r="H14" s="156"/>
      <c r="I14" s="156"/>
      <c r="J14" s="156"/>
      <c r="K14" s="156"/>
      <c r="L14" s="156"/>
      <c r="M14" s="156"/>
      <c r="N14" s="156"/>
      <c r="O14" s="156"/>
      <c r="P14" s="156"/>
      <c r="Q14" s="156"/>
      <c r="R14" s="156"/>
      <c r="S14" s="156"/>
      <c r="T14" s="156"/>
      <c r="U14" s="156"/>
      <c r="V14" s="156"/>
      <c r="W14" s="156"/>
      <c r="X14" s="156"/>
    </row>
    <row r="15" spans="1:24" ht="18" customHeight="1" x14ac:dyDescent="0.15">
      <c r="A15" s="4" t="s">
        <v>317</v>
      </c>
      <c r="B15" s="155" t="s">
        <v>336</v>
      </c>
      <c r="C15" s="155"/>
      <c r="D15" s="155"/>
      <c r="E15" s="155"/>
      <c r="F15" s="155"/>
      <c r="G15" s="155"/>
      <c r="H15" s="155"/>
      <c r="I15" s="155"/>
      <c r="J15" s="155"/>
      <c r="K15" s="155"/>
      <c r="L15" s="155"/>
      <c r="M15" s="155"/>
      <c r="N15" s="155"/>
      <c r="O15" s="155"/>
      <c r="P15" s="155"/>
      <c r="Q15" s="155"/>
      <c r="R15" s="155"/>
      <c r="S15" s="155"/>
      <c r="T15" s="155"/>
      <c r="U15" s="155"/>
      <c r="V15" s="155"/>
      <c r="W15" s="155"/>
      <c r="X15" s="155"/>
    </row>
    <row r="16" spans="1:24" ht="18" customHeight="1" x14ac:dyDescent="0.15">
      <c r="A16" s="4"/>
      <c r="B16" s="155"/>
      <c r="C16" s="155"/>
      <c r="D16" s="155"/>
      <c r="E16" s="155"/>
      <c r="F16" s="155"/>
      <c r="G16" s="155"/>
      <c r="H16" s="155"/>
      <c r="I16" s="155"/>
      <c r="J16" s="155"/>
      <c r="K16" s="155"/>
      <c r="L16" s="155"/>
      <c r="M16" s="155"/>
      <c r="N16" s="155"/>
      <c r="O16" s="155"/>
      <c r="P16" s="155"/>
      <c r="Q16" s="155"/>
      <c r="R16" s="155"/>
      <c r="S16" s="155"/>
      <c r="T16" s="155"/>
      <c r="U16" s="155"/>
      <c r="V16" s="155"/>
      <c r="W16" s="155"/>
      <c r="X16" s="155"/>
    </row>
    <row r="17" spans="1:24" ht="18" customHeight="1" x14ac:dyDescent="0.15">
      <c r="B17" s="7"/>
      <c r="C17" s="7"/>
      <c r="D17" s="7"/>
      <c r="E17" s="7"/>
      <c r="F17" s="7"/>
      <c r="G17" s="7"/>
      <c r="H17" s="7"/>
      <c r="I17" s="7"/>
      <c r="J17" s="7"/>
      <c r="K17" s="7"/>
      <c r="L17" s="7"/>
      <c r="M17" s="7"/>
      <c r="N17" s="7"/>
      <c r="O17" s="7"/>
      <c r="P17" s="7"/>
      <c r="Q17" s="7"/>
      <c r="R17" s="7"/>
      <c r="S17" s="7"/>
      <c r="T17" s="7"/>
      <c r="U17" s="7"/>
      <c r="V17" s="7"/>
      <c r="W17" s="7"/>
      <c r="X17" s="7"/>
    </row>
    <row r="18" spans="1:24" ht="18" customHeight="1" x14ac:dyDescent="0.15">
      <c r="A18" s="156" t="s">
        <v>377</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row>
    <row r="19" spans="1:24" ht="18" customHeight="1" x14ac:dyDescent="0.15">
      <c r="A19" s="4" t="s">
        <v>317</v>
      </c>
      <c r="B19" s="155" t="s">
        <v>337</v>
      </c>
      <c r="C19" s="155"/>
      <c r="D19" s="155"/>
      <c r="E19" s="155"/>
      <c r="F19" s="155"/>
      <c r="G19" s="155"/>
      <c r="H19" s="155"/>
      <c r="I19" s="155"/>
      <c r="J19" s="155"/>
      <c r="K19" s="155"/>
      <c r="L19" s="155"/>
      <c r="M19" s="155"/>
      <c r="N19" s="155"/>
      <c r="O19" s="155"/>
      <c r="P19" s="155"/>
      <c r="Q19" s="155"/>
      <c r="R19" s="155"/>
      <c r="S19" s="155"/>
      <c r="T19" s="155"/>
      <c r="U19" s="155"/>
      <c r="V19" s="155"/>
      <c r="W19" s="155"/>
      <c r="X19" s="155"/>
    </row>
    <row r="20" spans="1:24" ht="18" customHeight="1" x14ac:dyDescent="0.15">
      <c r="A20" s="4"/>
      <c r="B20" s="155"/>
      <c r="C20" s="155"/>
      <c r="D20" s="155"/>
      <c r="E20" s="155"/>
      <c r="F20" s="155"/>
      <c r="G20" s="155"/>
      <c r="H20" s="155"/>
      <c r="I20" s="155"/>
      <c r="J20" s="155"/>
      <c r="K20" s="155"/>
      <c r="L20" s="155"/>
      <c r="M20" s="155"/>
      <c r="N20" s="155"/>
      <c r="O20" s="155"/>
      <c r="P20" s="155"/>
      <c r="Q20" s="155"/>
      <c r="R20" s="155"/>
      <c r="S20" s="155"/>
      <c r="T20" s="155"/>
      <c r="U20" s="155"/>
      <c r="V20" s="155"/>
      <c r="W20" s="155"/>
      <c r="X20" s="155"/>
    </row>
    <row r="21" spans="1:24" ht="18" customHeight="1" x14ac:dyDescent="0.15">
      <c r="A21" s="4" t="s">
        <v>316</v>
      </c>
      <c r="B21" s="155" t="s">
        <v>338</v>
      </c>
      <c r="C21" s="155"/>
      <c r="D21" s="155"/>
      <c r="E21" s="155"/>
      <c r="F21" s="155"/>
      <c r="G21" s="155"/>
      <c r="H21" s="155"/>
      <c r="I21" s="155"/>
      <c r="J21" s="155"/>
      <c r="K21" s="155"/>
      <c r="L21" s="155"/>
      <c r="M21" s="155"/>
      <c r="N21" s="155"/>
      <c r="O21" s="155"/>
      <c r="P21" s="155"/>
      <c r="Q21" s="155"/>
      <c r="R21" s="155"/>
      <c r="S21" s="155"/>
      <c r="T21" s="155"/>
      <c r="U21" s="155"/>
      <c r="V21" s="155"/>
      <c r="W21" s="155"/>
      <c r="X21" s="155"/>
    </row>
    <row r="22" spans="1:24" ht="18" customHeight="1" x14ac:dyDescent="0.15">
      <c r="A22" s="4"/>
      <c r="B22" s="155"/>
      <c r="C22" s="155"/>
      <c r="D22" s="155"/>
      <c r="E22" s="155"/>
      <c r="F22" s="155"/>
      <c r="G22" s="155"/>
      <c r="H22" s="155"/>
      <c r="I22" s="155"/>
      <c r="J22" s="155"/>
      <c r="K22" s="155"/>
      <c r="L22" s="155"/>
      <c r="M22" s="155"/>
      <c r="N22" s="155"/>
      <c r="O22" s="155"/>
      <c r="P22" s="155"/>
      <c r="Q22" s="155"/>
      <c r="R22" s="155"/>
      <c r="S22" s="155"/>
      <c r="T22" s="155"/>
      <c r="U22" s="155"/>
      <c r="V22" s="155"/>
      <c r="W22" s="155"/>
      <c r="X22" s="155"/>
    </row>
    <row r="23" spans="1:24" ht="18" customHeight="1" x14ac:dyDescent="0.15">
      <c r="B23" s="155"/>
      <c r="C23" s="155"/>
      <c r="D23" s="155"/>
      <c r="E23" s="155"/>
      <c r="F23" s="155"/>
      <c r="G23" s="155"/>
      <c r="H23" s="155"/>
      <c r="I23" s="155"/>
      <c r="J23" s="155"/>
      <c r="K23" s="155"/>
      <c r="L23" s="155"/>
      <c r="M23" s="155"/>
      <c r="N23" s="155"/>
      <c r="O23" s="155"/>
      <c r="P23" s="155"/>
      <c r="Q23" s="155"/>
      <c r="R23" s="155"/>
      <c r="S23" s="155"/>
      <c r="T23" s="155"/>
      <c r="U23" s="155"/>
      <c r="V23" s="155"/>
      <c r="W23" s="155"/>
      <c r="X23" s="155"/>
    </row>
    <row r="24" spans="1:24" ht="18" customHeight="1" x14ac:dyDescent="0.15">
      <c r="B24" s="155"/>
      <c r="C24" s="155"/>
      <c r="D24" s="155"/>
      <c r="E24" s="155"/>
      <c r="F24" s="155"/>
      <c r="G24" s="155"/>
      <c r="H24" s="155"/>
      <c r="I24" s="155"/>
      <c r="J24" s="155"/>
      <c r="K24" s="155"/>
      <c r="L24" s="155"/>
      <c r="M24" s="155"/>
      <c r="N24" s="155"/>
      <c r="O24" s="155"/>
      <c r="P24" s="155"/>
      <c r="Q24" s="155"/>
      <c r="R24" s="155"/>
      <c r="S24" s="155"/>
      <c r="T24" s="155"/>
      <c r="U24" s="155"/>
      <c r="V24" s="155"/>
      <c r="W24" s="155"/>
      <c r="X24" s="155"/>
    </row>
    <row r="25" spans="1:24" ht="18" customHeight="1" x14ac:dyDescent="0.15">
      <c r="B25" s="155"/>
      <c r="C25" s="155"/>
      <c r="D25" s="155"/>
      <c r="E25" s="155"/>
      <c r="F25" s="155"/>
      <c r="G25" s="155"/>
      <c r="H25" s="155"/>
      <c r="I25" s="155"/>
      <c r="J25" s="155"/>
      <c r="K25" s="155"/>
      <c r="L25" s="155"/>
      <c r="M25" s="155"/>
      <c r="N25" s="155"/>
      <c r="O25" s="155"/>
      <c r="P25" s="155"/>
      <c r="Q25" s="155"/>
      <c r="R25" s="155"/>
      <c r="S25" s="155"/>
      <c r="T25" s="155"/>
      <c r="U25" s="155"/>
      <c r="V25" s="155"/>
      <c r="W25" s="155"/>
      <c r="X25" s="155"/>
    </row>
    <row r="26" spans="1:24" ht="18" customHeight="1" x14ac:dyDescent="0.15">
      <c r="B26" s="155"/>
      <c r="C26" s="155"/>
      <c r="D26" s="155"/>
      <c r="E26" s="155"/>
      <c r="F26" s="155"/>
      <c r="G26" s="155"/>
      <c r="H26" s="155"/>
      <c r="I26" s="155"/>
      <c r="J26" s="155"/>
      <c r="K26" s="155"/>
      <c r="L26" s="155"/>
      <c r="M26" s="155"/>
      <c r="N26" s="155"/>
      <c r="O26" s="155"/>
      <c r="P26" s="155"/>
      <c r="Q26" s="155"/>
      <c r="R26" s="155"/>
      <c r="S26" s="155"/>
      <c r="T26" s="155"/>
      <c r="U26" s="155"/>
      <c r="V26" s="155"/>
      <c r="W26" s="155"/>
      <c r="X26" s="155"/>
    </row>
    <row r="27" spans="1:24" ht="18" customHeight="1" x14ac:dyDescent="0.15">
      <c r="B27" s="155"/>
      <c r="C27" s="155"/>
      <c r="D27" s="155"/>
      <c r="E27" s="155"/>
      <c r="F27" s="155"/>
      <c r="G27" s="155"/>
      <c r="H27" s="155"/>
      <c r="I27" s="155"/>
      <c r="J27" s="155"/>
      <c r="K27" s="155"/>
      <c r="L27" s="155"/>
      <c r="M27" s="155"/>
      <c r="N27" s="155"/>
      <c r="O27" s="155"/>
      <c r="P27" s="155"/>
      <c r="Q27" s="155"/>
      <c r="R27" s="155"/>
      <c r="S27" s="155"/>
      <c r="T27" s="155"/>
      <c r="U27" s="155"/>
      <c r="V27" s="155"/>
      <c r="W27" s="155"/>
      <c r="X27" s="155"/>
    </row>
    <row r="28" spans="1:24" ht="18" customHeight="1" x14ac:dyDescent="0.15"/>
    <row r="29" spans="1:24" ht="18" customHeight="1" x14ac:dyDescent="0.15"/>
    <row r="30" spans="1:24" ht="18" customHeight="1" x14ac:dyDescent="0.15"/>
    <row r="31" spans="1:24" ht="18" customHeight="1" x14ac:dyDescent="0.15"/>
    <row r="32" spans="1:24" ht="18" customHeight="1" x14ac:dyDescent="0.15"/>
    <row r="33" spans="30:37" ht="18" customHeight="1" x14ac:dyDescent="0.15"/>
    <row r="34" spans="30:37" ht="18" customHeight="1" x14ac:dyDescent="0.15">
      <c r="AD34" s="8"/>
    </row>
    <row r="35" spans="30:37" ht="18" customHeight="1" x14ac:dyDescent="0.15">
      <c r="AF35" s="3"/>
      <c r="AG35" s="3"/>
      <c r="AH35" s="3"/>
      <c r="AI35" s="3"/>
      <c r="AJ35" s="3"/>
    </row>
    <row r="36" spans="30:37" ht="18" customHeight="1" x14ac:dyDescent="0.15">
      <c r="AD36" s="8"/>
    </row>
    <row r="37" spans="30:37" ht="18" customHeight="1" x14ac:dyDescent="0.15">
      <c r="AF37" s="3"/>
      <c r="AG37" s="3"/>
      <c r="AH37" s="3"/>
      <c r="AI37" s="3"/>
      <c r="AJ37" s="3"/>
      <c r="AK37" s="3"/>
    </row>
    <row r="38" spans="30:37" ht="18" customHeight="1" x14ac:dyDescent="0.15"/>
    <row r="39" spans="30:37" ht="18" customHeight="1" x14ac:dyDescent="0.15"/>
    <row r="40" spans="30:37" ht="18" customHeight="1" x14ac:dyDescent="0.15"/>
    <row r="41" spans="30:37" ht="18" customHeight="1" x14ac:dyDescent="0.15"/>
    <row r="42" spans="30:37" ht="18" customHeight="1" x14ac:dyDescent="0.15"/>
    <row r="43" spans="30:37" ht="18" customHeight="1" x14ac:dyDescent="0.15"/>
    <row r="44" spans="30:37" ht="18" customHeight="1" x14ac:dyDescent="0.15"/>
  </sheetData>
  <mergeCells count="18">
    <mergeCell ref="B10:X10"/>
    <mergeCell ref="B8:X9"/>
    <mergeCell ref="G2:R2"/>
    <mergeCell ref="A4:X4"/>
    <mergeCell ref="B5:X5"/>
    <mergeCell ref="B6:X6"/>
    <mergeCell ref="B7:X7"/>
    <mergeCell ref="A14:X14"/>
    <mergeCell ref="B15:X16"/>
    <mergeCell ref="B11:X11"/>
    <mergeCell ref="B12:X12"/>
    <mergeCell ref="A18:X18"/>
    <mergeCell ref="B19:X20"/>
    <mergeCell ref="B26:X26"/>
    <mergeCell ref="B27:X27"/>
    <mergeCell ref="B24:X24"/>
    <mergeCell ref="B25:X25"/>
    <mergeCell ref="B21:X23"/>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9"/>
  <sheetViews>
    <sheetView zoomScaleNormal="100" workbookViewId="0">
      <selection activeCell="V14" sqref="V14:AD14"/>
    </sheetView>
  </sheetViews>
  <sheetFormatPr defaultColWidth="9" defaultRowHeight="13.5" x14ac:dyDescent="0.15"/>
  <cols>
    <col min="1" max="28" width="3.125" style="2" customWidth="1"/>
    <col min="29" max="73" width="3.625" style="2" customWidth="1"/>
    <col min="74" max="75" width="9" style="2"/>
    <col min="76" max="76" width="11.875" style="2" bestFit="1" customWidth="1"/>
    <col min="77" max="77" width="5.25" style="2" bestFit="1" customWidth="1"/>
    <col min="78" max="78" width="6.25" style="2" bestFit="1" customWidth="1"/>
    <col min="79" max="79" width="11.875" style="2" bestFit="1" customWidth="1"/>
    <col min="80" max="80" width="12.375" style="2" bestFit="1" customWidth="1"/>
    <col min="81" max="81" width="9" style="2"/>
    <col min="82" max="82" width="14" style="2" bestFit="1" customWidth="1"/>
    <col min="83" max="83" width="9" style="2"/>
    <col min="84" max="84" width="13" style="2" bestFit="1" customWidth="1"/>
    <col min="85" max="16384" width="9" style="2"/>
  </cols>
  <sheetData>
    <row r="1" spans="1:84" ht="21" customHeight="1" x14ac:dyDescent="0.15">
      <c r="C1" s="9"/>
      <c r="D1" s="9"/>
      <c r="E1" s="9"/>
      <c r="F1" s="159" t="s">
        <v>324</v>
      </c>
      <c r="G1" s="159"/>
      <c r="H1" s="159"/>
      <c r="I1" s="159"/>
      <c r="J1" s="159"/>
      <c r="K1" s="159"/>
      <c r="L1" s="159"/>
      <c r="M1" s="159"/>
      <c r="N1" s="159"/>
      <c r="O1" s="159"/>
      <c r="P1" s="159"/>
      <c r="Q1" s="159"/>
      <c r="R1" s="159"/>
      <c r="S1" s="158" t="s">
        <v>326</v>
      </c>
      <c r="T1" s="158"/>
      <c r="U1" s="158"/>
      <c r="V1" s="158"/>
      <c r="W1" s="158"/>
      <c r="X1" s="158" t="s">
        <v>325</v>
      </c>
      <c r="Y1" s="158"/>
      <c r="Z1" s="158"/>
      <c r="AA1" s="158"/>
    </row>
    <row r="2" spans="1:84" ht="21" customHeight="1" x14ac:dyDescent="0.15">
      <c r="C2" s="237"/>
      <c r="D2" s="238"/>
      <c r="E2" s="239" t="s">
        <v>247</v>
      </c>
      <c r="F2" s="240"/>
      <c r="G2" s="240"/>
      <c r="H2" s="240"/>
      <c r="I2" s="240"/>
      <c r="J2" s="240"/>
      <c r="K2" s="240"/>
      <c r="L2" s="240"/>
      <c r="M2" s="240"/>
      <c r="N2" s="240"/>
      <c r="O2" s="240"/>
      <c r="P2" s="240"/>
      <c r="Q2" s="240"/>
      <c r="R2" s="240"/>
      <c r="S2" s="240"/>
      <c r="T2" s="240"/>
      <c r="U2" s="240"/>
      <c r="V2" s="240"/>
      <c r="W2" s="240"/>
      <c r="X2" s="240"/>
      <c r="Y2" s="240"/>
      <c r="Z2" s="240"/>
      <c r="AA2" s="240"/>
      <c r="AB2" s="240"/>
    </row>
    <row r="3" spans="1:84" ht="8.25" customHeight="1" thickBot="1" x14ac:dyDescent="0.2">
      <c r="C3" s="10"/>
      <c r="D3" s="10"/>
      <c r="E3" s="11"/>
      <c r="F3" s="12"/>
      <c r="G3" s="12"/>
      <c r="H3" s="12"/>
      <c r="I3" s="12"/>
      <c r="J3" s="12"/>
      <c r="K3" s="12"/>
      <c r="L3" s="12"/>
      <c r="M3" s="12"/>
      <c r="N3" s="12"/>
      <c r="O3" s="12"/>
      <c r="P3" s="12"/>
      <c r="Q3" s="12"/>
      <c r="R3" s="12"/>
      <c r="S3" s="12"/>
      <c r="T3" s="12"/>
      <c r="U3" s="12"/>
      <c r="V3" s="12"/>
      <c r="W3" s="12"/>
      <c r="X3" s="12"/>
      <c r="Y3" s="12"/>
      <c r="Z3" s="12"/>
      <c r="AA3" s="12"/>
      <c r="AB3" s="12"/>
    </row>
    <row r="4" spans="1:84" ht="21" customHeight="1" thickBot="1" x14ac:dyDescent="0.2">
      <c r="A4" s="213" t="s">
        <v>292</v>
      </c>
      <c r="B4" s="214"/>
      <c r="C4" s="214"/>
      <c r="D4" s="214"/>
      <c r="E4" s="214"/>
      <c r="F4" s="214"/>
      <c r="G4" s="214"/>
      <c r="H4" s="215"/>
      <c r="I4" s="268"/>
      <c r="J4" s="269"/>
      <c r="K4" s="269"/>
      <c r="L4" s="269"/>
      <c r="M4" s="269"/>
      <c r="N4" s="269"/>
      <c r="O4" s="269"/>
      <c r="P4" s="269"/>
      <c r="Q4" s="270"/>
      <c r="R4" s="216" t="s">
        <v>287</v>
      </c>
      <c r="S4" s="217"/>
      <c r="T4" s="217"/>
      <c r="U4" s="217"/>
      <c r="V4" s="218"/>
      <c r="W4" s="210"/>
      <c r="X4" s="211"/>
      <c r="Y4" s="211"/>
      <c r="Z4" s="211"/>
      <c r="AA4" s="211"/>
      <c r="AB4" s="211"/>
      <c r="AC4" s="211"/>
      <c r="AD4" s="212"/>
      <c r="AI4" s="172" t="s">
        <v>104</v>
      </c>
      <c r="AJ4" s="172"/>
      <c r="AK4" s="172"/>
      <c r="AL4" s="172"/>
      <c r="AM4" s="172"/>
      <c r="AN4" s="13"/>
      <c r="AO4" s="13"/>
    </row>
    <row r="5" spans="1:84" ht="19.5" customHeight="1" thickBot="1" x14ac:dyDescent="0.2">
      <c r="A5" s="213" t="s">
        <v>183</v>
      </c>
      <c r="B5" s="214"/>
      <c r="C5" s="214"/>
      <c r="D5" s="214"/>
      <c r="E5" s="214"/>
      <c r="F5" s="214"/>
      <c r="G5" s="214"/>
      <c r="H5" s="214"/>
      <c r="I5" s="175"/>
      <c r="J5" s="175"/>
      <c r="K5" s="175"/>
      <c r="L5" s="173"/>
      <c r="M5" s="208" t="s">
        <v>276</v>
      </c>
      <c r="N5" s="209"/>
      <c r="O5" s="209"/>
      <c r="P5" s="209"/>
      <c r="Q5" s="209"/>
      <c r="R5" s="173"/>
      <c r="S5" s="174"/>
      <c r="T5" s="174"/>
      <c r="U5" s="174"/>
      <c r="V5" s="14" t="s">
        <v>279</v>
      </c>
      <c r="W5" s="15"/>
      <c r="X5" s="16" t="s">
        <v>282</v>
      </c>
      <c r="Y5" s="17" t="s">
        <v>280</v>
      </c>
      <c r="Z5" s="312"/>
      <c r="AA5" s="312"/>
      <c r="AB5" s="312"/>
      <c r="AC5" s="312"/>
      <c r="AD5" s="18" t="s">
        <v>281</v>
      </c>
      <c r="AH5" s="19"/>
      <c r="AI5" s="171" t="s">
        <v>107</v>
      </c>
      <c r="AJ5" s="171"/>
      <c r="AK5" s="171"/>
      <c r="AL5" s="171" t="s">
        <v>108</v>
      </c>
      <c r="AM5" s="171"/>
      <c r="AN5" s="20"/>
      <c r="AO5" s="20"/>
      <c r="BX5" s="21" t="s">
        <v>184</v>
      </c>
      <c r="BY5" s="22" t="s">
        <v>277</v>
      </c>
      <c r="BZ5" s="23" t="s">
        <v>283</v>
      </c>
      <c r="CA5" s="21" t="s">
        <v>228</v>
      </c>
      <c r="CB5" s="21" t="s">
        <v>234</v>
      </c>
      <c r="CC5" s="21" t="s">
        <v>236</v>
      </c>
      <c r="CD5" s="21" t="s">
        <v>238</v>
      </c>
      <c r="CE5" s="22" t="s">
        <v>245</v>
      </c>
      <c r="CF5" s="24" t="s">
        <v>299</v>
      </c>
    </row>
    <row r="6" spans="1:84" ht="19.5" customHeight="1" x14ac:dyDescent="0.15">
      <c r="A6" s="221" t="s">
        <v>186</v>
      </c>
      <c r="B6" s="222"/>
      <c r="C6" s="222"/>
      <c r="D6" s="222"/>
      <c r="E6" s="222"/>
      <c r="F6" s="222"/>
      <c r="G6" s="222"/>
      <c r="H6" s="222"/>
      <c r="I6" s="313"/>
      <c r="J6" s="314"/>
      <c r="K6" s="314"/>
      <c r="L6" s="314"/>
      <c r="M6" s="314"/>
      <c r="N6" s="314"/>
      <c r="O6" s="314"/>
      <c r="P6" s="314"/>
      <c r="Q6" s="314"/>
      <c r="R6" s="314"/>
      <c r="S6" s="314"/>
      <c r="T6" s="314"/>
      <c r="U6" s="314"/>
      <c r="V6" s="314"/>
      <c r="W6" s="314"/>
      <c r="X6" s="314"/>
      <c r="Y6" s="314"/>
      <c r="Z6" s="314"/>
      <c r="AA6" s="314"/>
      <c r="AB6" s="314"/>
      <c r="AC6" s="314"/>
      <c r="AD6" s="315"/>
      <c r="AH6" s="19"/>
      <c r="AI6" s="170" t="s">
        <v>109</v>
      </c>
      <c r="AJ6" s="170"/>
      <c r="AK6" s="170"/>
      <c r="AL6" s="171" t="s">
        <v>327</v>
      </c>
      <c r="AM6" s="171"/>
      <c r="AN6" s="20"/>
      <c r="AO6" s="20"/>
      <c r="BX6" s="21" t="s">
        <v>185</v>
      </c>
      <c r="BY6" s="22" t="s">
        <v>278</v>
      </c>
      <c r="BZ6" s="23" t="s">
        <v>284</v>
      </c>
      <c r="CA6" s="21" t="s">
        <v>229</v>
      </c>
      <c r="CB6" s="21" t="s">
        <v>235</v>
      </c>
      <c r="CC6" s="21" t="s">
        <v>237</v>
      </c>
      <c r="CD6" s="21" t="s">
        <v>239</v>
      </c>
      <c r="CE6" s="22"/>
      <c r="CF6" s="24" t="s">
        <v>300</v>
      </c>
    </row>
    <row r="7" spans="1:84" ht="19.5" customHeight="1" x14ac:dyDescent="0.15">
      <c r="A7" s="223" t="s">
        <v>188</v>
      </c>
      <c r="B7" s="224"/>
      <c r="C7" s="224"/>
      <c r="D7" s="224"/>
      <c r="E7" s="224"/>
      <c r="F7" s="224"/>
      <c r="G7" s="224"/>
      <c r="H7" s="224"/>
      <c r="I7" s="231"/>
      <c r="J7" s="232"/>
      <c r="K7" s="232"/>
      <c r="L7" s="232"/>
      <c r="M7" s="232"/>
      <c r="N7" s="232"/>
      <c r="O7" s="232"/>
      <c r="P7" s="232"/>
      <c r="Q7" s="232"/>
      <c r="R7" s="232"/>
      <c r="S7" s="232"/>
      <c r="T7" s="232"/>
      <c r="U7" s="232"/>
      <c r="V7" s="232"/>
      <c r="W7" s="232"/>
      <c r="X7" s="232"/>
      <c r="Y7" s="232"/>
      <c r="Z7" s="232"/>
      <c r="AA7" s="232"/>
      <c r="AB7" s="232"/>
      <c r="AC7" s="232"/>
      <c r="AD7" s="233"/>
      <c r="AH7" s="25"/>
      <c r="AI7" s="170" t="s">
        <v>111</v>
      </c>
      <c r="AJ7" s="170"/>
      <c r="AK7" s="170"/>
      <c r="AL7" s="171" t="s">
        <v>328</v>
      </c>
      <c r="AM7" s="171"/>
      <c r="AN7" s="20"/>
      <c r="AO7" s="20"/>
      <c r="BX7" s="21"/>
      <c r="BY7" s="21"/>
      <c r="BZ7" s="26" t="s">
        <v>313</v>
      </c>
      <c r="CA7" s="21"/>
      <c r="CB7" s="21"/>
      <c r="CC7" s="21"/>
      <c r="CD7" s="21"/>
      <c r="CE7" s="22"/>
      <c r="CF7" s="22"/>
    </row>
    <row r="8" spans="1:84" ht="19.5" customHeight="1" x14ac:dyDescent="0.15">
      <c r="A8" s="225" t="s">
        <v>187</v>
      </c>
      <c r="B8" s="226"/>
      <c r="C8" s="226"/>
      <c r="D8" s="226"/>
      <c r="E8" s="226"/>
      <c r="F8" s="226"/>
      <c r="G8" s="226"/>
      <c r="H8" s="226"/>
      <c r="I8" s="231"/>
      <c r="J8" s="232"/>
      <c r="K8" s="232"/>
      <c r="L8" s="232"/>
      <c r="M8" s="232"/>
      <c r="N8" s="232"/>
      <c r="O8" s="232"/>
      <c r="P8" s="232"/>
      <c r="Q8" s="232"/>
      <c r="R8" s="232"/>
      <c r="S8" s="232"/>
      <c r="T8" s="232"/>
      <c r="U8" s="232"/>
      <c r="V8" s="232"/>
      <c r="W8" s="232"/>
      <c r="X8" s="232"/>
      <c r="Y8" s="232"/>
      <c r="Z8" s="232"/>
      <c r="AA8" s="232"/>
      <c r="AB8" s="232"/>
      <c r="AC8" s="232"/>
      <c r="AD8" s="233"/>
      <c r="AH8" s="25"/>
      <c r="AI8" s="170" t="s">
        <v>112</v>
      </c>
      <c r="AJ8" s="170"/>
      <c r="AK8" s="170"/>
      <c r="AL8" s="171" t="s">
        <v>113</v>
      </c>
      <c r="AM8" s="171"/>
      <c r="AN8" s="20"/>
      <c r="AO8" s="20"/>
    </row>
    <row r="9" spans="1:84" ht="19.5" customHeight="1" x14ac:dyDescent="0.15">
      <c r="A9" s="225" t="s">
        <v>189</v>
      </c>
      <c r="B9" s="226"/>
      <c r="C9" s="226"/>
      <c r="D9" s="226"/>
      <c r="E9" s="226"/>
      <c r="F9" s="226"/>
      <c r="G9" s="226"/>
      <c r="H9" s="226"/>
      <c r="I9" s="231"/>
      <c r="J9" s="232"/>
      <c r="K9" s="232"/>
      <c r="L9" s="232"/>
      <c r="M9" s="232"/>
      <c r="N9" s="232"/>
      <c r="O9" s="232"/>
      <c r="P9" s="232"/>
      <c r="Q9" s="232"/>
      <c r="R9" s="232"/>
      <c r="S9" s="232"/>
      <c r="T9" s="232"/>
      <c r="U9" s="232"/>
      <c r="V9" s="232"/>
      <c r="W9" s="232"/>
      <c r="X9" s="232"/>
      <c r="Y9" s="232"/>
      <c r="Z9" s="232"/>
      <c r="AA9" s="232"/>
      <c r="AB9" s="232"/>
      <c r="AC9" s="232"/>
      <c r="AD9" s="233"/>
      <c r="AH9" s="20"/>
      <c r="AI9" s="170" t="s">
        <v>116</v>
      </c>
      <c r="AJ9" s="170"/>
      <c r="AK9" s="170"/>
      <c r="AL9" s="171" t="s">
        <v>117</v>
      </c>
      <c r="AM9" s="171"/>
      <c r="AN9" s="20"/>
      <c r="AO9" s="20"/>
    </row>
    <row r="10" spans="1:84" ht="19.5" customHeight="1" x14ac:dyDescent="0.15">
      <c r="A10" s="225" t="s">
        <v>190</v>
      </c>
      <c r="B10" s="226"/>
      <c r="C10" s="226"/>
      <c r="D10" s="226"/>
      <c r="E10" s="226"/>
      <c r="F10" s="226"/>
      <c r="G10" s="226"/>
      <c r="H10" s="226"/>
      <c r="I10" s="231"/>
      <c r="J10" s="232"/>
      <c r="K10" s="232"/>
      <c r="L10" s="232"/>
      <c r="M10" s="232"/>
      <c r="N10" s="232"/>
      <c r="O10" s="232"/>
      <c r="P10" s="232"/>
      <c r="Q10" s="232"/>
      <c r="R10" s="232"/>
      <c r="S10" s="232"/>
      <c r="T10" s="232"/>
      <c r="U10" s="232"/>
      <c r="V10" s="232"/>
      <c r="W10" s="232"/>
      <c r="X10" s="232"/>
      <c r="Y10" s="232"/>
      <c r="Z10" s="232"/>
      <c r="AA10" s="232"/>
      <c r="AB10" s="232"/>
      <c r="AC10" s="232"/>
      <c r="AD10" s="233"/>
      <c r="AH10" s="20"/>
      <c r="AI10" s="170" t="s">
        <v>118</v>
      </c>
      <c r="AJ10" s="170"/>
      <c r="AK10" s="170"/>
      <c r="AL10" s="171" t="s">
        <v>119</v>
      </c>
      <c r="AM10" s="171"/>
      <c r="AN10" s="20"/>
      <c r="AO10" s="20"/>
    </row>
    <row r="11" spans="1:84" ht="19.5" customHeight="1" x14ac:dyDescent="0.15">
      <c r="A11" s="225" t="s">
        <v>191</v>
      </c>
      <c r="B11" s="226"/>
      <c r="C11" s="226"/>
      <c r="D11" s="226"/>
      <c r="E11" s="226"/>
      <c r="F11" s="226"/>
      <c r="G11" s="226"/>
      <c r="H11" s="226"/>
      <c r="I11" s="263"/>
      <c r="J11" s="264"/>
      <c r="K11" s="27" t="s">
        <v>192</v>
      </c>
      <c r="L11" s="264"/>
      <c r="M11" s="265"/>
      <c r="N11" s="219"/>
      <c r="O11" s="219"/>
      <c r="P11" s="219"/>
      <c r="Q11" s="219"/>
      <c r="R11" s="219"/>
      <c r="S11" s="219"/>
      <c r="T11" s="219"/>
      <c r="U11" s="219"/>
      <c r="V11" s="219"/>
      <c r="W11" s="219"/>
      <c r="X11" s="219"/>
      <c r="Y11" s="219"/>
      <c r="Z11" s="219"/>
      <c r="AA11" s="219"/>
      <c r="AB11" s="219"/>
      <c r="AC11" s="219"/>
      <c r="AD11" s="220"/>
      <c r="AH11" s="20"/>
      <c r="AI11" s="170" t="s">
        <v>121</v>
      </c>
      <c r="AJ11" s="170"/>
      <c r="AK11" s="170"/>
      <c r="AL11" s="171" t="s">
        <v>122</v>
      </c>
      <c r="AM11" s="171"/>
      <c r="AN11" s="20"/>
      <c r="AO11" s="20"/>
    </row>
    <row r="12" spans="1:84" ht="19.5" customHeight="1" x14ac:dyDescent="0.15">
      <c r="A12" s="225" t="s">
        <v>193</v>
      </c>
      <c r="B12" s="226"/>
      <c r="C12" s="226"/>
      <c r="D12" s="226"/>
      <c r="E12" s="226"/>
      <c r="F12" s="226"/>
      <c r="G12" s="226"/>
      <c r="H12" s="226"/>
      <c r="I12" s="241" t="s">
        <v>194</v>
      </c>
      <c r="J12" s="241"/>
      <c r="K12" s="241"/>
      <c r="L12" s="241"/>
      <c r="M12" s="241"/>
      <c r="N12" s="228"/>
      <c r="O12" s="228"/>
      <c r="P12" s="228"/>
      <c r="Q12" s="228"/>
      <c r="R12" s="227" t="s">
        <v>195</v>
      </c>
      <c r="S12" s="227"/>
      <c r="T12" s="227"/>
      <c r="U12" s="227"/>
      <c r="V12" s="271"/>
      <c r="W12" s="271"/>
      <c r="X12" s="271"/>
      <c r="Y12" s="271"/>
      <c r="Z12" s="271"/>
      <c r="AA12" s="271"/>
      <c r="AB12" s="271"/>
      <c r="AC12" s="271"/>
      <c r="AD12" s="272"/>
      <c r="BD12" s="20"/>
      <c r="BE12" s="20"/>
      <c r="BF12" s="20"/>
      <c r="BG12" s="20"/>
      <c r="BH12" s="20"/>
      <c r="BI12" s="20"/>
      <c r="BJ12" s="20"/>
      <c r="BK12" s="20"/>
      <c r="BX12" s="160" t="str">
        <f>IF(N12="","",N12&amp;V12&amp;N13)</f>
        <v/>
      </c>
      <c r="BY12" s="161"/>
      <c r="BZ12" s="161"/>
      <c r="CA12" s="161"/>
      <c r="CB12" s="161"/>
      <c r="CC12" s="161"/>
      <c r="CD12" s="161"/>
      <c r="CE12" s="161"/>
      <c r="CF12" s="162"/>
    </row>
    <row r="13" spans="1:84" ht="19.5" customHeight="1" x14ac:dyDescent="0.15">
      <c r="A13" s="225"/>
      <c r="B13" s="226"/>
      <c r="C13" s="226"/>
      <c r="D13" s="226"/>
      <c r="E13" s="226"/>
      <c r="F13" s="226"/>
      <c r="G13" s="226"/>
      <c r="H13" s="226"/>
      <c r="I13" s="241" t="s">
        <v>193</v>
      </c>
      <c r="J13" s="241"/>
      <c r="K13" s="241"/>
      <c r="L13" s="241"/>
      <c r="M13" s="241"/>
      <c r="N13" s="271"/>
      <c r="O13" s="271"/>
      <c r="P13" s="271"/>
      <c r="Q13" s="271"/>
      <c r="R13" s="271"/>
      <c r="S13" s="271"/>
      <c r="T13" s="271"/>
      <c r="U13" s="271"/>
      <c r="V13" s="271"/>
      <c r="W13" s="271"/>
      <c r="X13" s="271"/>
      <c r="Y13" s="271"/>
      <c r="Z13" s="271"/>
      <c r="AA13" s="271"/>
      <c r="AB13" s="271"/>
      <c r="AC13" s="271"/>
      <c r="AD13" s="272"/>
      <c r="AG13" s="2" t="s">
        <v>249</v>
      </c>
    </row>
    <row r="14" spans="1:84" ht="19.5" customHeight="1" thickBot="1" x14ac:dyDescent="0.2">
      <c r="A14" s="261" t="s">
        <v>196</v>
      </c>
      <c r="B14" s="262"/>
      <c r="C14" s="262"/>
      <c r="D14" s="262"/>
      <c r="E14" s="262"/>
      <c r="F14" s="262"/>
      <c r="G14" s="262"/>
      <c r="H14" s="262"/>
      <c r="I14" s="266"/>
      <c r="J14" s="266"/>
      <c r="K14" s="266"/>
      <c r="L14" s="266"/>
      <c r="M14" s="266"/>
      <c r="N14" s="267"/>
      <c r="O14" s="267"/>
      <c r="P14" s="267"/>
      <c r="Q14" s="267"/>
      <c r="R14" s="311" t="s">
        <v>197</v>
      </c>
      <c r="S14" s="311"/>
      <c r="T14" s="311"/>
      <c r="U14" s="311"/>
      <c r="V14" s="266"/>
      <c r="W14" s="266"/>
      <c r="X14" s="266"/>
      <c r="Y14" s="266"/>
      <c r="Z14" s="266"/>
      <c r="AA14" s="266"/>
      <c r="AB14" s="266"/>
      <c r="AC14" s="266"/>
      <c r="AD14" s="273"/>
    </row>
    <row r="15" spans="1:84" ht="19.5" customHeight="1" thickBot="1" x14ac:dyDescent="0.2">
      <c r="A15" s="216" t="s">
        <v>198</v>
      </c>
      <c r="B15" s="217"/>
      <c r="C15" s="217"/>
      <c r="D15" s="217"/>
      <c r="E15" s="217"/>
      <c r="F15" s="217"/>
      <c r="G15" s="217"/>
      <c r="H15" s="217"/>
      <c r="I15" s="217"/>
      <c r="J15" s="217"/>
      <c r="K15" s="217"/>
      <c r="L15" s="217"/>
      <c r="M15" s="217"/>
      <c r="N15" s="217"/>
      <c r="O15" s="217"/>
      <c r="P15" s="217"/>
      <c r="Q15" s="218"/>
      <c r="R15" s="216" t="s">
        <v>246</v>
      </c>
      <c r="S15" s="217"/>
      <c r="T15" s="217"/>
      <c r="U15" s="217"/>
      <c r="V15" s="217"/>
      <c r="W15" s="217"/>
      <c r="X15" s="218"/>
      <c r="Y15" s="277"/>
      <c r="Z15" s="278"/>
      <c r="AA15" s="278"/>
      <c r="AB15" s="278"/>
      <c r="AC15" s="278"/>
      <c r="AD15" s="279"/>
      <c r="AK15" s="28"/>
      <c r="AL15" s="28"/>
      <c r="AM15" s="28"/>
      <c r="AN15" s="28"/>
      <c r="AO15" s="28"/>
    </row>
    <row r="16" spans="1:84" ht="19.5" customHeight="1" x14ac:dyDescent="0.15">
      <c r="A16" s="29" t="s">
        <v>199</v>
      </c>
      <c r="B16" s="30" t="s">
        <v>200</v>
      </c>
      <c r="C16" s="30" t="s">
        <v>201</v>
      </c>
      <c r="D16" s="30" t="s">
        <v>202</v>
      </c>
      <c r="E16" s="30" t="s">
        <v>203</v>
      </c>
      <c r="F16" s="30" t="s">
        <v>204</v>
      </c>
      <c r="G16" s="30" t="s">
        <v>205</v>
      </c>
      <c r="H16" s="30" t="s">
        <v>206</v>
      </c>
      <c r="I16" s="30" t="s">
        <v>207</v>
      </c>
      <c r="J16" s="30" t="s">
        <v>208</v>
      </c>
      <c r="K16" s="30" t="s">
        <v>209</v>
      </c>
      <c r="L16" s="30" t="s">
        <v>210</v>
      </c>
      <c r="M16" s="30" t="s">
        <v>211</v>
      </c>
      <c r="N16" s="30" t="s">
        <v>212</v>
      </c>
      <c r="O16" s="30" t="s">
        <v>213</v>
      </c>
      <c r="P16" s="30" t="s">
        <v>214</v>
      </c>
      <c r="Q16" s="30" t="s">
        <v>215</v>
      </c>
      <c r="R16" s="30" t="s">
        <v>216</v>
      </c>
      <c r="S16" s="30" t="s">
        <v>217</v>
      </c>
      <c r="T16" s="30" t="s">
        <v>218</v>
      </c>
      <c r="U16" s="30" t="s">
        <v>219</v>
      </c>
      <c r="V16" s="30" t="s">
        <v>220</v>
      </c>
      <c r="W16" s="30" t="s">
        <v>221</v>
      </c>
      <c r="X16" s="30" t="s">
        <v>222</v>
      </c>
      <c r="Y16" s="30" t="s">
        <v>223</v>
      </c>
      <c r="Z16" s="30" t="s">
        <v>224</v>
      </c>
      <c r="AA16" s="30" t="s">
        <v>225</v>
      </c>
      <c r="AB16" s="30" t="s">
        <v>226</v>
      </c>
      <c r="AC16" s="31" t="s">
        <v>227</v>
      </c>
      <c r="AD16" s="32" t="s">
        <v>291</v>
      </c>
      <c r="BD16" s="28"/>
      <c r="BE16" s="28"/>
      <c r="BF16" s="28"/>
      <c r="BG16" s="28"/>
    </row>
    <row r="17" spans="1:59" ht="19.5" customHeight="1" thickBot="1" x14ac:dyDescent="0.2">
      <c r="A17" s="3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5"/>
      <c r="AD17" s="36"/>
      <c r="AG17" s="2" t="s">
        <v>248</v>
      </c>
      <c r="BD17" s="28"/>
      <c r="BE17" s="28"/>
      <c r="BF17" s="28"/>
      <c r="BG17" s="28"/>
    </row>
    <row r="18" spans="1:59" ht="19.5" customHeight="1" x14ac:dyDescent="0.15">
      <c r="A18" s="242" t="s">
        <v>339</v>
      </c>
      <c r="B18" s="243"/>
      <c r="C18" s="243"/>
      <c r="D18" s="243"/>
      <c r="E18" s="243"/>
      <c r="F18" s="243"/>
      <c r="G18" s="243"/>
      <c r="H18" s="244"/>
      <c r="I18" s="246"/>
      <c r="J18" s="247"/>
      <c r="K18" s="247"/>
      <c r="L18" s="247"/>
      <c r="M18" s="248"/>
      <c r="N18" s="229" t="s">
        <v>230</v>
      </c>
      <c r="O18" s="229"/>
      <c r="P18" s="229"/>
      <c r="Q18" s="229"/>
      <c r="R18" s="176"/>
      <c r="S18" s="177"/>
      <c r="T18" s="177"/>
      <c r="U18" s="177"/>
      <c r="V18" s="177"/>
      <c r="W18" s="177"/>
      <c r="X18" s="177"/>
      <c r="Y18" s="177"/>
      <c r="Z18" s="177"/>
      <c r="AA18" s="177"/>
      <c r="AB18" s="177"/>
      <c r="AC18" s="177"/>
      <c r="AD18" s="178"/>
      <c r="AF18" s="37"/>
      <c r="AG18" s="38" t="s">
        <v>378</v>
      </c>
      <c r="AH18" s="37"/>
      <c r="AI18" s="37"/>
      <c r="AJ18" s="37"/>
      <c r="AK18" s="37"/>
      <c r="AL18" s="37"/>
      <c r="AM18" s="37"/>
      <c r="AN18" s="37"/>
      <c r="AO18" s="37"/>
      <c r="AP18" s="37"/>
      <c r="AQ18" s="37"/>
      <c r="AR18" s="37"/>
      <c r="BD18" s="28"/>
      <c r="BE18" s="28"/>
      <c r="BF18" s="28"/>
      <c r="BG18" s="28"/>
    </row>
    <row r="19" spans="1:59" ht="19.5" customHeight="1" x14ac:dyDescent="0.15">
      <c r="A19" s="245"/>
      <c r="B19" s="243"/>
      <c r="C19" s="243"/>
      <c r="D19" s="243"/>
      <c r="E19" s="243"/>
      <c r="F19" s="243"/>
      <c r="G19" s="243"/>
      <c r="H19" s="244"/>
      <c r="I19" s="246"/>
      <c r="J19" s="247"/>
      <c r="K19" s="247"/>
      <c r="L19" s="247"/>
      <c r="M19" s="248"/>
      <c r="N19" s="274" t="s">
        <v>269</v>
      </c>
      <c r="O19" s="275"/>
      <c r="P19" s="275"/>
      <c r="Q19" s="276"/>
      <c r="R19" s="163"/>
      <c r="S19" s="164"/>
      <c r="T19" s="164"/>
      <c r="U19" s="164"/>
      <c r="V19" s="164"/>
      <c r="W19" s="164"/>
      <c r="X19" s="164"/>
      <c r="Y19" s="164"/>
      <c r="Z19" s="164"/>
      <c r="AA19" s="164"/>
      <c r="AB19" s="164"/>
      <c r="AC19" s="164"/>
      <c r="AD19" s="165"/>
      <c r="AF19" s="37"/>
      <c r="AG19" s="38" t="s">
        <v>322</v>
      </c>
      <c r="AH19" s="37"/>
      <c r="AI19" s="37"/>
      <c r="AJ19" s="37"/>
      <c r="AK19" s="37"/>
      <c r="AL19" s="37"/>
      <c r="AM19" s="37"/>
      <c r="AN19" s="37"/>
      <c r="AO19" s="37"/>
      <c r="AP19" s="37"/>
      <c r="AQ19" s="37"/>
      <c r="AR19" s="37"/>
      <c r="BD19" s="28"/>
      <c r="BE19" s="28"/>
      <c r="BF19" s="28"/>
      <c r="BG19" s="28"/>
    </row>
    <row r="20" spans="1:59" ht="19.5" customHeight="1" x14ac:dyDescent="0.15">
      <c r="A20" s="245"/>
      <c r="B20" s="243"/>
      <c r="C20" s="243"/>
      <c r="D20" s="243"/>
      <c r="E20" s="243"/>
      <c r="F20" s="243"/>
      <c r="G20" s="243"/>
      <c r="H20" s="244"/>
      <c r="I20" s="246"/>
      <c r="J20" s="247"/>
      <c r="K20" s="247"/>
      <c r="L20" s="247"/>
      <c r="M20" s="248"/>
      <c r="N20" s="230" t="s">
        <v>231</v>
      </c>
      <c r="O20" s="230"/>
      <c r="P20" s="230"/>
      <c r="Q20" s="230"/>
      <c r="R20" s="163"/>
      <c r="S20" s="164"/>
      <c r="T20" s="164"/>
      <c r="U20" s="164"/>
      <c r="V20" s="164"/>
      <c r="W20" s="164"/>
      <c r="X20" s="164"/>
      <c r="Y20" s="164"/>
      <c r="Z20" s="164"/>
      <c r="AA20" s="164"/>
      <c r="AB20" s="164"/>
      <c r="AC20" s="164"/>
      <c r="AD20" s="165"/>
      <c r="AF20" s="37"/>
      <c r="AG20" s="37"/>
      <c r="AH20" s="37"/>
      <c r="AI20" s="37"/>
      <c r="AJ20" s="37"/>
      <c r="AK20" s="37"/>
      <c r="AL20" s="37"/>
      <c r="AM20" s="37"/>
      <c r="AN20" s="37"/>
      <c r="AO20" s="37"/>
      <c r="AP20" s="37"/>
      <c r="AQ20" s="37"/>
      <c r="AR20" s="37"/>
      <c r="BD20" s="28"/>
      <c r="BE20" s="28"/>
      <c r="BF20" s="28"/>
      <c r="BG20" s="28"/>
    </row>
    <row r="21" spans="1:59" ht="19.5" customHeight="1" x14ac:dyDescent="0.15">
      <c r="A21" s="249" t="s">
        <v>271</v>
      </c>
      <c r="B21" s="250"/>
      <c r="C21" s="250"/>
      <c r="D21" s="250"/>
      <c r="E21" s="250"/>
      <c r="F21" s="250"/>
      <c r="G21" s="250"/>
      <c r="H21" s="251"/>
      <c r="I21" s="255"/>
      <c r="J21" s="256"/>
      <c r="K21" s="256"/>
      <c r="L21" s="256"/>
      <c r="M21" s="257"/>
      <c r="N21" s="227" t="s">
        <v>230</v>
      </c>
      <c r="O21" s="227"/>
      <c r="P21" s="227"/>
      <c r="Q21" s="227"/>
      <c r="R21" s="163"/>
      <c r="S21" s="164"/>
      <c r="T21" s="164"/>
      <c r="U21" s="164"/>
      <c r="V21" s="164"/>
      <c r="W21" s="164"/>
      <c r="X21" s="164"/>
      <c r="Y21" s="164"/>
      <c r="Z21" s="164"/>
      <c r="AA21" s="164"/>
      <c r="AB21" s="164"/>
      <c r="AC21" s="164"/>
      <c r="AD21" s="165"/>
      <c r="BD21" s="28"/>
      <c r="BE21" s="28"/>
      <c r="BF21" s="28"/>
      <c r="BG21" s="28"/>
    </row>
    <row r="22" spans="1:59" ht="19.5" customHeight="1" x14ac:dyDescent="0.15">
      <c r="A22" s="245"/>
      <c r="B22" s="243"/>
      <c r="C22" s="243"/>
      <c r="D22" s="243"/>
      <c r="E22" s="243"/>
      <c r="F22" s="243"/>
      <c r="G22" s="243"/>
      <c r="H22" s="244"/>
      <c r="I22" s="246"/>
      <c r="J22" s="247"/>
      <c r="K22" s="247"/>
      <c r="L22" s="247"/>
      <c r="M22" s="248"/>
      <c r="N22" s="234" t="s">
        <v>269</v>
      </c>
      <c r="O22" s="235"/>
      <c r="P22" s="235"/>
      <c r="Q22" s="236"/>
      <c r="R22" s="163"/>
      <c r="S22" s="164"/>
      <c r="T22" s="164"/>
      <c r="U22" s="164"/>
      <c r="V22" s="164"/>
      <c r="W22" s="164"/>
      <c r="X22" s="164"/>
      <c r="Y22" s="164"/>
      <c r="Z22" s="164"/>
      <c r="AA22" s="164"/>
      <c r="AB22" s="164"/>
      <c r="AC22" s="164"/>
      <c r="AD22" s="165"/>
      <c r="BD22" s="28"/>
      <c r="BE22" s="28"/>
      <c r="BF22" s="28"/>
      <c r="BG22" s="28"/>
    </row>
    <row r="23" spans="1:59" ht="19.5" customHeight="1" x14ac:dyDescent="0.15">
      <c r="A23" s="245"/>
      <c r="B23" s="243"/>
      <c r="C23" s="243"/>
      <c r="D23" s="243"/>
      <c r="E23" s="243"/>
      <c r="F23" s="243"/>
      <c r="G23" s="243"/>
      <c r="H23" s="244"/>
      <c r="I23" s="246"/>
      <c r="J23" s="247"/>
      <c r="K23" s="247"/>
      <c r="L23" s="247"/>
      <c r="M23" s="248"/>
      <c r="N23" s="234" t="s">
        <v>256</v>
      </c>
      <c r="O23" s="235"/>
      <c r="P23" s="235"/>
      <c r="Q23" s="236"/>
      <c r="R23" s="163"/>
      <c r="S23" s="164"/>
      <c r="T23" s="164"/>
      <c r="U23" s="164"/>
      <c r="V23" s="164"/>
      <c r="W23" s="164"/>
      <c r="X23" s="164"/>
      <c r="Y23" s="164"/>
      <c r="Z23" s="164"/>
      <c r="AA23" s="164"/>
      <c r="AB23" s="164"/>
      <c r="AC23" s="164"/>
      <c r="AD23" s="165"/>
      <c r="BD23" s="28"/>
      <c r="BE23" s="28"/>
      <c r="BF23" s="28"/>
      <c r="BG23" s="28"/>
    </row>
    <row r="24" spans="1:59" ht="19.5" customHeight="1" x14ac:dyDescent="0.15">
      <c r="A24" s="245"/>
      <c r="B24" s="243"/>
      <c r="C24" s="243"/>
      <c r="D24" s="243"/>
      <c r="E24" s="243"/>
      <c r="F24" s="243"/>
      <c r="G24" s="243"/>
      <c r="H24" s="244"/>
      <c r="I24" s="246"/>
      <c r="J24" s="247"/>
      <c r="K24" s="247"/>
      <c r="L24" s="247"/>
      <c r="M24" s="248"/>
      <c r="N24" s="234" t="s">
        <v>251</v>
      </c>
      <c r="O24" s="235"/>
      <c r="P24" s="235"/>
      <c r="Q24" s="236"/>
      <c r="R24" s="163"/>
      <c r="S24" s="164"/>
      <c r="T24" s="164"/>
      <c r="U24" s="164"/>
      <c r="V24" s="164"/>
      <c r="W24" s="164"/>
      <c r="X24" s="164"/>
      <c r="Y24" s="164"/>
      <c r="Z24" s="164"/>
      <c r="AA24" s="164"/>
      <c r="AB24" s="164"/>
      <c r="AC24" s="164"/>
      <c r="AD24" s="165"/>
      <c r="BD24" s="28"/>
      <c r="BE24" s="28"/>
      <c r="BF24" s="28"/>
      <c r="BG24" s="28"/>
    </row>
    <row r="25" spans="1:59" ht="19.5" customHeight="1" x14ac:dyDescent="0.15">
      <c r="A25" s="245"/>
      <c r="B25" s="243"/>
      <c r="C25" s="243"/>
      <c r="D25" s="243"/>
      <c r="E25" s="243"/>
      <c r="F25" s="243"/>
      <c r="G25" s="243"/>
      <c r="H25" s="244"/>
      <c r="I25" s="246"/>
      <c r="J25" s="247"/>
      <c r="K25" s="247"/>
      <c r="L25" s="247"/>
      <c r="M25" s="248"/>
      <c r="N25" s="234" t="s">
        <v>252</v>
      </c>
      <c r="O25" s="235"/>
      <c r="P25" s="235"/>
      <c r="Q25" s="236"/>
      <c r="R25" s="163"/>
      <c r="S25" s="164"/>
      <c r="T25" s="164"/>
      <c r="U25" s="164"/>
      <c r="V25" s="164"/>
      <c r="W25" s="164"/>
      <c r="X25" s="164"/>
      <c r="Y25" s="164"/>
      <c r="Z25" s="164"/>
      <c r="AA25" s="164"/>
      <c r="AB25" s="164"/>
      <c r="AC25" s="164"/>
      <c r="AD25" s="165"/>
      <c r="BD25" s="28"/>
      <c r="BE25" s="28"/>
      <c r="BF25" s="28"/>
      <c r="BG25" s="28"/>
    </row>
    <row r="26" spans="1:59" ht="19.5" customHeight="1" x14ac:dyDescent="0.15">
      <c r="A26" s="245"/>
      <c r="B26" s="243"/>
      <c r="C26" s="243"/>
      <c r="D26" s="243"/>
      <c r="E26" s="243"/>
      <c r="F26" s="243"/>
      <c r="G26" s="243"/>
      <c r="H26" s="244"/>
      <c r="I26" s="246"/>
      <c r="J26" s="247"/>
      <c r="K26" s="247"/>
      <c r="L26" s="247"/>
      <c r="M26" s="248"/>
      <c r="N26" s="234" t="s">
        <v>253</v>
      </c>
      <c r="O26" s="235"/>
      <c r="P26" s="235"/>
      <c r="Q26" s="236"/>
      <c r="R26" s="300"/>
      <c r="S26" s="206"/>
      <c r="T26" s="39" t="s">
        <v>288</v>
      </c>
      <c r="U26" s="206"/>
      <c r="V26" s="207"/>
      <c r="W26" s="166"/>
      <c r="X26" s="166"/>
      <c r="Y26" s="166"/>
      <c r="Z26" s="166"/>
      <c r="AA26" s="166"/>
      <c r="AB26" s="166"/>
      <c r="AC26" s="166"/>
      <c r="AD26" s="167"/>
      <c r="BD26" s="28"/>
      <c r="BE26" s="28"/>
      <c r="BF26" s="28"/>
      <c r="BG26" s="28"/>
    </row>
    <row r="27" spans="1:59" ht="19.5" customHeight="1" x14ac:dyDescent="0.15">
      <c r="A27" s="245"/>
      <c r="B27" s="243"/>
      <c r="C27" s="243"/>
      <c r="D27" s="243"/>
      <c r="E27" s="243"/>
      <c r="F27" s="243"/>
      <c r="G27" s="243"/>
      <c r="H27" s="244"/>
      <c r="I27" s="246"/>
      <c r="J27" s="247"/>
      <c r="K27" s="247"/>
      <c r="L27" s="247"/>
      <c r="M27" s="248"/>
      <c r="N27" s="189" t="s">
        <v>231</v>
      </c>
      <c r="O27" s="189"/>
      <c r="P27" s="189"/>
      <c r="Q27" s="189"/>
      <c r="R27" s="168"/>
      <c r="S27" s="168"/>
      <c r="T27" s="168"/>
      <c r="U27" s="168"/>
      <c r="V27" s="168"/>
      <c r="W27" s="168"/>
      <c r="X27" s="168"/>
      <c r="Y27" s="168"/>
      <c r="Z27" s="168"/>
      <c r="AA27" s="168"/>
      <c r="AB27" s="168"/>
      <c r="AC27" s="168"/>
      <c r="AD27" s="169"/>
      <c r="BD27" s="28"/>
      <c r="BE27" s="28"/>
      <c r="BF27" s="28"/>
      <c r="BG27" s="28"/>
    </row>
    <row r="28" spans="1:59" ht="19.5" customHeight="1" x14ac:dyDescent="0.15">
      <c r="A28" s="245"/>
      <c r="B28" s="243"/>
      <c r="C28" s="243"/>
      <c r="D28" s="243"/>
      <c r="E28" s="243"/>
      <c r="F28" s="243"/>
      <c r="G28" s="243"/>
      <c r="H28" s="244"/>
      <c r="I28" s="246"/>
      <c r="J28" s="247"/>
      <c r="K28" s="247"/>
      <c r="L28" s="247"/>
      <c r="M28" s="248"/>
      <c r="N28" s="234" t="s">
        <v>270</v>
      </c>
      <c r="O28" s="235"/>
      <c r="P28" s="235"/>
      <c r="Q28" s="236"/>
      <c r="R28" s="168"/>
      <c r="S28" s="168"/>
      <c r="T28" s="168"/>
      <c r="U28" s="168"/>
      <c r="V28" s="168"/>
      <c r="W28" s="168"/>
      <c r="X28" s="168"/>
      <c r="Y28" s="168"/>
      <c r="Z28" s="168"/>
      <c r="AA28" s="168"/>
      <c r="AB28" s="168"/>
      <c r="AC28" s="168"/>
      <c r="AD28" s="169"/>
      <c r="BD28" s="28"/>
      <c r="BE28" s="28"/>
      <c r="BF28" s="28"/>
      <c r="BG28" s="28"/>
    </row>
    <row r="29" spans="1:59" ht="19.5" customHeight="1" x14ac:dyDescent="0.15">
      <c r="A29" s="245"/>
      <c r="B29" s="243"/>
      <c r="C29" s="243"/>
      <c r="D29" s="243"/>
      <c r="E29" s="243"/>
      <c r="F29" s="243"/>
      <c r="G29" s="243"/>
      <c r="H29" s="244"/>
      <c r="I29" s="246"/>
      <c r="J29" s="247"/>
      <c r="K29" s="247"/>
      <c r="L29" s="247"/>
      <c r="M29" s="248"/>
      <c r="N29" s="234" t="s">
        <v>254</v>
      </c>
      <c r="O29" s="235"/>
      <c r="P29" s="235"/>
      <c r="Q29" s="236"/>
      <c r="R29" s="185"/>
      <c r="S29" s="185"/>
      <c r="T29" s="185"/>
      <c r="U29" s="185"/>
      <c r="V29" s="185"/>
      <c r="W29" s="185"/>
      <c r="X29" s="185"/>
      <c r="Y29" s="185"/>
      <c r="Z29" s="185"/>
      <c r="AA29" s="185"/>
      <c r="AB29" s="185"/>
      <c r="AC29" s="185"/>
      <c r="AD29" s="186"/>
      <c r="BD29" s="28"/>
      <c r="BE29" s="28"/>
      <c r="BF29" s="28"/>
      <c r="BG29" s="28"/>
    </row>
    <row r="30" spans="1:59" ht="19.5" customHeight="1" x14ac:dyDescent="0.15">
      <c r="A30" s="252"/>
      <c r="B30" s="253"/>
      <c r="C30" s="253"/>
      <c r="D30" s="253"/>
      <c r="E30" s="253"/>
      <c r="F30" s="253"/>
      <c r="G30" s="253"/>
      <c r="H30" s="254"/>
      <c r="I30" s="258"/>
      <c r="J30" s="259"/>
      <c r="K30" s="259"/>
      <c r="L30" s="259"/>
      <c r="M30" s="260"/>
      <c r="N30" s="234" t="s">
        <v>255</v>
      </c>
      <c r="O30" s="235"/>
      <c r="P30" s="235"/>
      <c r="Q30" s="236"/>
      <c r="R30" s="185"/>
      <c r="S30" s="185"/>
      <c r="T30" s="185"/>
      <c r="U30" s="185"/>
      <c r="V30" s="185"/>
      <c r="W30" s="185"/>
      <c r="X30" s="185"/>
      <c r="Y30" s="185"/>
      <c r="Z30" s="185"/>
      <c r="AA30" s="185"/>
      <c r="AB30" s="185"/>
      <c r="AC30" s="185"/>
      <c r="AD30" s="186"/>
      <c r="BD30" s="28"/>
      <c r="BE30" s="28"/>
      <c r="BF30" s="28"/>
      <c r="BG30" s="28"/>
    </row>
    <row r="31" spans="1:59" ht="19.5" customHeight="1" x14ac:dyDescent="0.15">
      <c r="A31" s="225" t="s">
        <v>232</v>
      </c>
      <c r="B31" s="226"/>
      <c r="C31" s="226"/>
      <c r="D31" s="226"/>
      <c r="E31" s="226"/>
      <c r="F31" s="226"/>
      <c r="G31" s="226"/>
      <c r="H31" s="226"/>
      <c r="I31" s="185"/>
      <c r="J31" s="185"/>
      <c r="K31" s="185"/>
      <c r="L31" s="185"/>
      <c r="M31" s="185"/>
      <c r="N31" s="298" t="s">
        <v>297</v>
      </c>
      <c r="O31" s="299"/>
      <c r="P31" s="299"/>
      <c r="Q31" s="299"/>
      <c r="R31" s="294"/>
      <c r="S31" s="295"/>
      <c r="T31" s="295"/>
      <c r="U31" s="295"/>
      <c r="V31" s="295"/>
      <c r="W31" s="224" t="s">
        <v>298</v>
      </c>
      <c r="X31" s="224"/>
      <c r="Y31" s="224"/>
      <c r="Z31" s="295"/>
      <c r="AA31" s="295"/>
      <c r="AB31" s="295"/>
      <c r="AC31" s="295"/>
      <c r="AD31" s="296"/>
      <c r="AG31" s="291" t="str">
        <f>IF(I31="","",IF(I31=CC5,"ここに証明書取得日、番号を記入してください","ここは記入しないでください"))</f>
        <v/>
      </c>
      <c r="AH31" s="292"/>
      <c r="AI31" s="292"/>
      <c r="AJ31" s="292"/>
      <c r="AK31" s="292"/>
      <c r="AL31" s="292"/>
      <c r="AM31" s="292"/>
      <c r="AN31" s="292"/>
      <c r="AO31" s="292"/>
      <c r="AP31" s="292"/>
      <c r="AQ31" s="293"/>
    </row>
    <row r="32" spans="1:59" ht="19.5" customHeight="1" x14ac:dyDescent="0.15">
      <c r="A32" s="225" t="s">
        <v>233</v>
      </c>
      <c r="B32" s="226"/>
      <c r="C32" s="226"/>
      <c r="D32" s="226"/>
      <c r="E32" s="226"/>
      <c r="F32" s="226"/>
      <c r="G32" s="226"/>
      <c r="H32" s="226"/>
      <c r="I32" s="185"/>
      <c r="J32" s="185"/>
      <c r="K32" s="185"/>
      <c r="L32" s="185"/>
      <c r="M32" s="185"/>
      <c r="N32" s="224" t="s">
        <v>240</v>
      </c>
      <c r="O32" s="224"/>
      <c r="P32" s="224"/>
      <c r="Q32" s="224"/>
      <c r="R32" s="224"/>
      <c r="S32" s="224"/>
      <c r="T32" s="224"/>
      <c r="U32" s="224"/>
      <c r="V32" s="224"/>
      <c r="W32" s="224"/>
      <c r="X32" s="224"/>
      <c r="Y32" s="224"/>
      <c r="Z32" s="224"/>
      <c r="AA32" s="224"/>
      <c r="AB32" s="224"/>
      <c r="AC32" s="224"/>
      <c r="AD32" s="305"/>
    </row>
    <row r="33" spans="1:54" ht="19.5" customHeight="1" x14ac:dyDescent="0.15">
      <c r="A33" s="301" t="s">
        <v>296</v>
      </c>
      <c r="B33" s="250"/>
      <c r="C33" s="250"/>
      <c r="D33" s="250"/>
      <c r="E33" s="250"/>
      <c r="F33" s="250"/>
      <c r="G33" s="250"/>
      <c r="H33" s="251"/>
      <c r="I33" s="185"/>
      <c r="J33" s="185"/>
      <c r="K33" s="185"/>
      <c r="L33" s="185"/>
      <c r="M33" s="185"/>
      <c r="N33" s="224" t="s">
        <v>303</v>
      </c>
      <c r="O33" s="224"/>
      <c r="P33" s="224"/>
      <c r="Q33" s="224"/>
      <c r="R33" s="224"/>
      <c r="S33" s="224"/>
      <c r="T33" s="224" t="s">
        <v>305</v>
      </c>
      <c r="U33" s="224"/>
      <c r="V33" s="224"/>
      <c r="W33" s="224" t="s">
        <v>304</v>
      </c>
      <c r="X33" s="224"/>
      <c r="Y33" s="224"/>
      <c r="Z33" s="224"/>
      <c r="AA33" s="224"/>
      <c r="AB33" s="224" t="s">
        <v>301</v>
      </c>
      <c r="AC33" s="224"/>
      <c r="AD33" s="305"/>
    </row>
    <row r="34" spans="1:54" ht="19.5" customHeight="1" x14ac:dyDescent="0.15">
      <c r="A34" s="252"/>
      <c r="B34" s="253"/>
      <c r="C34" s="253"/>
      <c r="D34" s="253"/>
      <c r="E34" s="253"/>
      <c r="F34" s="253"/>
      <c r="G34" s="253"/>
      <c r="H34" s="254"/>
      <c r="I34" s="185"/>
      <c r="J34" s="185"/>
      <c r="K34" s="185"/>
      <c r="L34" s="185"/>
      <c r="M34" s="185"/>
      <c r="N34" s="185"/>
      <c r="O34" s="185"/>
      <c r="P34" s="185"/>
      <c r="Q34" s="185"/>
      <c r="R34" s="185"/>
      <c r="S34" s="185"/>
      <c r="T34" s="287"/>
      <c r="U34" s="288"/>
      <c r="V34" s="40" t="s">
        <v>306</v>
      </c>
      <c r="W34" s="185"/>
      <c r="X34" s="185"/>
      <c r="Y34" s="185"/>
      <c r="Z34" s="185"/>
      <c r="AA34" s="185"/>
      <c r="AB34" s="287"/>
      <c r="AC34" s="288"/>
      <c r="AD34" s="41" t="s">
        <v>302</v>
      </c>
      <c r="AG34" s="302" t="str">
        <f>IF(I33=CF5,"左欄から国名と割合を記入してください（割合の大きな２国まで）","")</f>
        <v/>
      </c>
      <c r="AH34" s="303"/>
      <c r="AI34" s="303"/>
      <c r="AJ34" s="303"/>
      <c r="AK34" s="303"/>
      <c r="AL34" s="303"/>
      <c r="AM34" s="303"/>
      <c r="AN34" s="303"/>
      <c r="AO34" s="303"/>
      <c r="AP34" s="303"/>
      <c r="AQ34" s="303"/>
      <c r="AR34" s="303"/>
      <c r="AS34" s="303"/>
      <c r="AT34" s="303"/>
      <c r="AU34" s="303"/>
      <c r="AV34" s="303"/>
      <c r="AW34" s="303"/>
      <c r="AX34" s="42"/>
      <c r="AY34" s="43"/>
      <c r="AZ34" s="43"/>
      <c r="BA34" s="43"/>
      <c r="BB34" s="43"/>
    </row>
    <row r="35" spans="1:54" ht="19.5" customHeight="1" x14ac:dyDescent="0.15">
      <c r="A35" s="225" t="s">
        <v>241</v>
      </c>
      <c r="B35" s="226"/>
      <c r="C35" s="226"/>
      <c r="D35" s="226"/>
      <c r="E35" s="226"/>
      <c r="F35" s="226"/>
      <c r="G35" s="226"/>
      <c r="H35" s="226"/>
      <c r="I35" s="287"/>
      <c r="J35" s="288"/>
      <c r="K35" s="288"/>
      <c r="L35" s="288"/>
      <c r="M35" s="288"/>
      <c r="N35" s="259"/>
      <c r="O35" s="259"/>
      <c r="P35" s="259"/>
      <c r="Q35" s="260"/>
      <c r="R35" s="190" t="s">
        <v>244</v>
      </c>
      <c r="S35" s="191"/>
      <c r="T35" s="191"/>
      <c r="U35" s="192"/>
      <c r="V35" s="185"/>
      <c r="W35" s="185"/>
      <c r="X35" s="185"/>
      <c r="Y35" s="185"/>
      <c r="Z35" s="185"/>
      <c r="AA35" s="185"/>
      <c r="AB35" s="185"/>
      <c r="AC35" s="185"/>
      <c r="AD35" s="186"/>
    </row>
    <row r="36" spans="1:54" ht="19.5" customHeight="1" x14ac:dyDescent="0.15">
      <c r="A36" s="261" t="s">
        <v>242</v>
      </c>
      <c r="B36" s="262"/>
      <c r="C36" s="262"/>
      <c r="D36" s="262"/>
      <c r="E36" s="262"/>
      <c r="F36" s="262"/>
      <c r="G36" s="262"/>
      <c r="H36" s="262"/>
      <c r="I36" s="185"/>
      <c r="J36" s="185"/>
      <c r="K36" s="185"/>
      <c r="L36" s="185"/>
      <c r="M36" s="185"/>
      <c r="N36" s="185"/>
      <c r="O36" s="185"/>
      <c r="P36" s="185"/>
      <c r="Q36" s="185"/>
      <c r="R36" s="189" t="s">
        <v>243</v>
      </c>
      <c r="S36" s="189"/>
      <c r="T36" s="189"/>
      <c r="U36" s="189"/>
      <c r="V36" s="185"/>
      <c r="W36" s="185"/>
      <c r="X36" s="185"/>
      <c r="Y36" s="185"/>
      <c r="Z36" s="185"/>
      <c r="AA36" s="185"/>
      <c r="AB36" s="185"/>
      <c r="AC36" s="185"/>
      <c r="AD36" s="186"/>
    </row>
    <row r="37" spans="1:54" ht="19.5" customHeight="1" thickBot="1" x14ac:dyDescent="0.2">
      <c r="A37" s="306" t="s">
        <v>257</v>
      </c>
      <c r="B37" s="307"/>
      <c r="C37" s="307"/>
      <c r="D37" s="307"/>
      <c r="E37" s="307"/>
      <c r="F37" s="307"/>
      <c r="G37" s="307"/>
      <c r="H37" s="308"/>
      <c r="I37" s="187"/>
      <c r="J37" s="187"/>
      <c r="K37" s="187"/>
      <c r="L37" s="187"/>
      <c r="M37" s="187"/>
      <c r="N37" s="187"/>
      <c r="O37" s="187"/>
      <c r="P37" s="187"/>
      <c r="Q37" s="187"/>
      <c r="R37" s="187"/>
      <c r="S37" s="187"/>
      <c r="T37" s="187"/>
      <c r="U37" s="187"/>
      <c r="V37" s="187"/>
      <c r="W37" s="187"/>
      <c r="X37" s="187"/>
      <c r="Y37" s="187"/>
      <c r="Z37" s="187"/>
      <c r="AA37" s="187"/>
      <c r="AB37" s="187"/>
      <c r="AC37" s="187"/>
      <c r="AD37" s="188"/>
    </row>
    <row r="38" spans="1:54" ht="19.5" customHeight="1" thickBot="1" x14ac:dyDescent="0.2"/>
    <row r="39" spans="1:54" ht="19.5" customHeight="1" x14ac:dyDescent="0.15">
      <c r="A39" s="309" t="s">
        <v>258</v>
      </c>
      <c r="B39" s="310"/>
      <c r="C39" s="310"/>
      <c r="D39" s="310"/>
      <c r="E39" s="310"/>
      <c r="F39" s="310"/>
      <c r="G39" s="310"/>
      <c r="H39" s="310"/>
      <c r="I39" s="317"/>
      <c r="J39" s="285"/>
      <c r="K39" s="285"/>
      <c r="L39" s="285"/>
      <c r="M39" s="316"/>
      <c r="N39" s="316"/>
      <c r="O39" s="316"/>
      <c r="P39" s="316"/>
      <c r="Q39" s="316"/>
      <c r="R39" s="316"/>
      <c r="S39" s="316"/>
      <c r="T39" s="285" t="s">
        <v>264</v>
      </c>
      <c r="U39" s="286"/>
      <c r="V39" s="44"/>
      <c r="W39" s="45"/>
      <c r="X39" s="45"/>
      <c r="Y39" s="45"/>
      <c r="Z39" s="45"/>
      <c r="AA39" s="45"/>
      <c r="AB39" s="45"/>
      <c r="AC39" s="45"/>
    </row>
    <row r="40" spans="1:54" ht="19.5" customHeight="1" x14ac:dyDescent="0.15">
      <c r="A40" s="225" t="s">
        <v>259</v>
      </c>
      <c r="B40" s="226"/>
      <c r="C40" s="226"/>
      <c r="D40" s="226"/>
      <c r="E40" s="226"/>
      <c r="F40" s="226"/>
      <c r="G40" s="226"/>
      <c r="H40" s="226"/>
      <c r="I40" s="289"/>
      <c r="J40" s="290"/>
      <c r="K40" s="290"/>
      <c r="L40" s="290"/>
      <c r="M40" s="194"/>
      <c r="N40" s="194"/>
      <c r="O40" s="194"/>
      <c r="P40" s="194"/>
      <c r="Q40" s="194"/>
      <c r="R40" s="194"/>
      <c r="S40" s="194"/>
      <c r="T40" s="290" t="s">
        <v>264</v>
      </c>
      <c r="U40" s="297"/>
      <c r="V40" s="44"/>
      <c r="W40" s="45"/>
      <c r="X40" s="45"/>
      <c r="Y40" s="45"/>
      <c r="Z40" s="45"/>
      <c r="AA40" s="45"/>
      <c r="AB40" s="45"/>
      <c r="AC40" s="45"/>
    </row>
    <row r="41" spans="1:54" ht="19.5" customHeight="1" x14ac:dyDescent="0.15">
      <c r="A41" s="225" t="s">
        <v>260</v>
      </c>
      <c r="B41" s="226"/>
      <c r="C41" s="226"/>
      <c r="D41" s="226"/>
      <c r="E41" s="226"/>
      <c r="F41" s="226"/>
      <c r="G41" s="226"/>
      <c r="H41" s="226"/>
      <c r="I41" s="289"/>
      <c r="J41" s="290"/>
      <c r="K41" s="290"/>
      <c r="L41" s="290"/>
      <c r="M41" s="194"/>
      <c r="N41" s="194"/>
      <c r="O41" s="194"/>
      <c r="P41" s="194"/>
      <c r="Q41" s="194"/>
      <c r="R41" s="194"/>
      <c r="S41" s="194"/>
      <c r="T41" s="290" t="s">
        <v>264</v>
      </c>
      <c r="U41" s="297"/>
      <c r="V41" s="44"/>
      <c r="W41" s="45"/>
      <c r="X41" s="45"/>
      <c r="Y41" s="45"/>
      <c r="Z41" s="45"/>
      <c r="AA41" s="45"/>
      <c r="AB41" s="45"/>
      <c r="AC41" s="45"/>
    </row>
    <row r="42" spans="1:54" ht="19.5" customHeight="1" x14ac:dyDescent="0.15">
      <c r="A42" s="301" t="s">
        <v>261</v>
      </c>
      <c r="B42" s="250"/>
      <c r="C42" s="250"/>
      <c r="D42" s="250"/>
      <c r="E42" s="250"/>
      <c r="F42" s="250"/>
      <c r="G42" s="250"/>
      <c r="H42" s="251"/>
      <c r="I42" s="166" t="s">
        <v>262</v>
      </c>
      <c r="J42" s="166"/>
      <c r="K42" s="166"/>
      <c r="L42" s="166"/>
      <c r="M42" s="193"/>
      <c r="N42" s="194"/>
      <c r="O42" s="194"/>
      <c r="P42" s="194"/>
      <c r="Q42" s="194"/>
      <c r="R42" s="194"/>
      <c r="S42" s="194"/>
      <c r="T42" s="290" t="s">
        <v>265</v>
      </c>
      <c r="U42" s="297"/>
      <c r="V42" s="44"/>
      <c r="W42" s="45"/>
      <c r="X42" s="45"/>
      <c r="Y42" s="45"/>
      <c r="Z42" s="45"/>
      <c r="AA42" s="45"/>
      <c r="AB42" s="45"/>
      <c r="AC42" s="45"/>
    </row>
    <row r="43" spans="1:54" ht="19.5" customHeight="1" x14ac:dyDescent="0.15">
      <c r="A43" s="252"/>
      <c r="B43" s="253"/>
      <c r="C43" s="253"/>
      <c r="D43" s="253"/>
      <c r="E43" s="253"/>
      <c r="F43" s="253"/>
      <c r="G43" s="253"/>
      <c r="H43" s="254"/>
      <c r="I43" s="166" t="s">
        <v>263</v>
      </c>
      <c r="J43" s="166"/>
      <c r="K43" s="166"/>
      <c r="L43" s="166"/>
      <c r="M43" s="193"/>
      <c r="N43" s="194"/>
      <c r="O43" s="194"/>
      <c r="P43" s="194"/>
      <c r="Q43" s="194"/>
      <c r="R43" s="194"/>
      <c r="S43" s="194"/>
      <c r="T43" s="290" t="s">
        <v>265</v>
      </c>
      <c r="U43" s="297"/>
      <c r="V43" s="44"/>
      <c r="W43" s="45"/>
      <c r="X43" s="45"/>
      <c r="Y43" s="45"/>
      <c r="Z43" s="45"/>
      <c r="AA43" s="45"/>
      <c r="AB43" s="45"/>
      <c r="AC43" s="45"/>
    </row>
    <row r="44" spans="1:54" ht="19.5" customHeight="1" thickBot="1" x14ac:dyDescent="0.2">
      <c r="A44" s="280" t="s">
        <v>266</v>
      </c>
      <c r="B44" s="281"/>
      <c r="C44" s="281"/>
      <c r="D44" s="281"/>
      <c r="E44" s="281"/>
      <c r="F44" s="281"/>
      <c r="G44" s="281"/>
      <c r="H44" s="281"/>
      <c r="I44" s="198"/>
      <c r="J44" s="195"/>
      <c r="K44" s="195"/>
      <c r="L44" s="195"/>
      <c r="M44" s="197"/>
      <c r="N44" s="197"/>
      <c r="O44" s="197"/>
      <c r="P44" s="197"/>
      <c r="Q44" s="197"/>
      <c r="R44" s="197"/>
      <c r="S44" s="197"/>
      <c r="T44" s="195" t="s">
        <v>267</v>
      </c>
      <c r="U44" s="196"/>
      <c r="V44" s="44"/>
      <c r="W44" s="45"/>
      <c r="X44" s="45"/>
      <c r="Y44" s="45"/>
      <c r="Z44" s="45"/>
      <c r="AA44" s="45"/>
      <c r="AB44" s="45"/>
      <c r="AC44" s="45"/>
    </row>
    <row r="45" spans="1:54" ht="21" customHeight="1" x14ac:dyDescent="0.15"/>
    <row r="46" spans="1:54" ht="21" hidden="1" customHeight="1" thickBot="1" x14ac:dyDescent="0.2">
      <c r="A46" s="201" t="s">
        <v>290</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row>
    <row r="47" spans="1:54" ht="21" hidden="1" customHeight="1" thickBot="1" x14ac:dyDescent="0.2">
      <c r="A47" s="320" t="s">
        <v>272</v>
      </c>
      <c r="B47" s="321"/>
      <c r="C47" s="321"/>
      <c r="D47" s="321"/>
      <c r="E47" s="321"/>
      <c r="F47" s="321"/>
      <c r="G47" s="321"/>
      <c r="H47" s="321"/>
      <c r="I47" s="321"/>
      <c r="J47" s="321"/>
      <c r="K47" s="321"/>
      <c r="L47" s="322"/>
      <c r="M47" s="323" t="s">
        <v>274</v>
      </c>
      <c r="N47" s="323"/>
      <c r="O47" s="323"/>
      <c r="P47" s="323"/>
      <c r="Q47" s="282" t="s">
        <v>273</v>
      </c>
      <c r="R47" s="283"/>
      <c r="S47" s="283"/>
      <c r="T47" s="283"/>
      <c r="U47" s="283"/>
      <c r="V47" s="283"/>
      <c r="W47" s="283"/>
      <c r="X47" s="283"/>
      <c r="Y47" s="283"/>
      <c r="Z47" s="283"/>
      <c r="AA47" s="283"/>
      <c r="AB47" s="283"/>
      <c r="AC47" s="283"/>
      <c r="AD47" s="283"/>
      <c r="AE47" s="283"/>
      <c r="AF47" s="283"/>
      <c r="AG47" s="283"/>
      <c r="AH47" s="283"/>
      <c r="AI47" s="283"/>
      <c r="AJ47" s="284"/>
      <c r="AK47" s="214" t="s">
        <v>275</v>
      </c>
      <c r="AL47" s="214"/>
      <c r="AM47" s="214"/>
      <c r="AN47" s="214"/>
      <c r="AO47" s="214"/>
      <c r="AP47" s="214" t="s">
        <v>289</v>
      </c>
      <c r="AQ47" s="214"/>
      <c r="AR47" s="214"/>
      <c r="AS47" s="214"/>
      <c r="AT47" s="304"/>
    </row>
    <row r="48" spans="1:54" ht="21" hidden="1" customHeight="1" x14ac:dyDescent="0.15">
      <c r="A48" s="318"/>
      <c r="B48" s="319"/>
      <c r="C48" s="319"/>
      <c r="D48" s="319"/>
      <c r="E48" s="319"/>
      <c r="F48" s="319"/>
      <c r="G48" s="319"/>
      <c r="H48" s="319"/>
      <c r="I48" s="319"/>
      <c r="J48" s="319"/>
      <c r="K48" s="319"/>
      <c r="L48" s="319"/>
      <c r="M48" s="202"/>
      <c r="N48" s="202"/>
      <c r="O48" s="202"/>
      <c r="P48" s="202"/>
      <c r="Q48" s="319"/>
      <c r="R48" s="319"/>
      <c r="S48" s="319"/>
      <c r="T48" s="319"/>
      <c r="U48" s="319"/>
      <c r="V48" s="319"/>
      <c r="W48" s="319"/>
      <c r="X48" s="319"/>
      <c r="Y48" s="319"/>
      <c r="Z48" s="319"/>
      <c r="AA48" s="319"/>
      <c r="AB48" s="319"/>
      <c r="AC48" s="319"/>
      <c r="AD48" s="319"/>
      <c r="AE48" s="319"/>
      <c r="AF48" s="319"/>
      <c r="AG48" s="319"/>
      <c r="AH48" s="319"/>
      <c r="AI48" s="319"/>
      <c r="AJ48" s="319"/>
      <c r="AK48" s="202"/>
      <c r="AL48" s="202"/>
      <c r="AM48" s="202"/>
      <c r="AN48" s="202"/>
      <c r="AO48" s="202"/>
      <c r="AP48" s="202"/>
      <c r="AQ48" s="202"/>
      <c r="AR48" s="202"/>
      <c r="AS48" s="202"/>
      <c r="AT48" s="203"/>
    </row>
    <row r="49" spans="1:46" ht="21" hidden="1" customHeight="1" x14ac:dyDescent="0.15">
      <c r="A49" s="204"/>
      <c r="B49" s="205"/>
      <c r="C49" s="205"/>
      <c r="D49" s="205"/>
      <c r="E49" s="205"/>
      <c r="F49" s="205"/>
      <c r="G49" s="205"/>
      <c r="H49" s="205"/>
      <c r="I49" s="205"/>
      <c r="J49" s="205"/>
      <c r="K49" s="205"/>
      <c r="L49" s="205"/>
      <c r="M49" s="199"/>
      <c r="N49" s="199"/>
      <c r="O49" s="199"/>
      <c r="P49" s="199"/>
      <c r="Q49" s="205"/>
      <c r="R49" s="205"/>
      <c r="S49" s="205"/>
      <c r="T49" s="205"/>
      <c r="U49" s="205"/>
      <c r="V49" s="205"/>
      <c r="W49" s="205"/>
      <c r="X49" s="205"/>
      <c r="Y49" s="205"/>
      <c r="Z49" s="205"/>
      <c r="AA49" s="205"/>
      <c r="AB49" s="205"/>
      <c r="AC49" s="205"/>
      <c r="AD49" s="205"/>
      <c r="AE49" s="205"/>
      <c r="AF49" s="205"/>
      <c r="AG49" s="205"/>
      <c r="AH49" s="205"/>
      <c r="AI49" s="205"/>
      <c r="AJ49" s="205"/>
      <c r="AK49" s="199"/>
      <c r="AL49" s="199"/>
      <c r="AM49" s="199"/>
      <c r="AN49" s="199"/>
      <c r="AO49" s="199"/>
      <c r="AP49" s="199"/>
      <c r="AQ49" s="199"/>
      <c r="AR49" s="199"/>
      <c r="AS49" s="199"/>
      <c r="AT49" s="200"/>
    </row>
    <row r="50" spans="1:46" ht="21" hidden="1" customHeight="1" x14ac:dyDescent="0.15">
      <c r="A50" s="204"/>
      <c r="B50" s="205"/>
      <c r="C50" s="205"/>
      <c r="D50" s="205"/>
      <c r="E50" s="205"/>
      <c r="F50" s="205"/>
      <c r="G50" s="205"/>
      <c r="H50" s="205"/>
      <c r="I50" s="205"/>
      <c r="J50" s="205"/>
      <c r="K50" s="205"/>
      <c r="L50" s="205"/>
      <c r="M50" s="199"/>
      <c r="N50" s="199"/>
      <c r="O50" s="199"/>
      <c r="P50" s="199"/>
      <c r="Q50" s="205"/>
      <c r="R50" s="205"/>
      <c r="S50" s="205"/>
      <c r="T50" s="205"/>
      <c r="U50" s="205"/>
      <c r="V50" s="205"/>
      <c r="W50" s="205"/>
      <c r="X50" s="205"/>
      <c r="Y50" s="205"/>
      <c r="Z50" s="205"/>
      <c r="AA50" s="205"/>
      <c r="AB50" s="205"/>
      <c r="AC50" s="205"/>
      <c r="AD50" s="205"/>
      <c r="AE50" s="205"/>
      <c r="AF50" s="205"/>
      <c r="AG50" s="205"/>
      <c r="AH50" s="205"/>
      <c r="AI50" s="205"/>
      <c r="AJ50" s="205"/>
      <c r="AK50" s="199"/>
      <c r="AL50" s="199"/>
      <c r="AM50" s="199"/>
      <c r="AN50" s="199"/>
      <c r="AO50" s="199"/>
      <c r="AP50" s="199"/>
      <c r="AQ50" s="199"/>
      <c r="AR50" s="199"/>
      <c r="AS50" s="199"/>
      <c r="AT50" s="200"/>
    </row>
    <row r="51" spans="1:46" ht="21" hidden="1" customHeight="1" x14ac:dyDescent="0.15">
      <c r="A51" s="204"/>
      <c r="B51" s="205"/>
      <c r="C51" s="205"/>
      <c r="D51" s="205"/>
      <c r="E51" s="205"/>
      <c r="F51" s="205"/>
      <c r="G51" s="205"/>
      <c r="H51" s="205"/>
      <c r="I51" s="205"/>
      <c r="J51" s="205"/>
      <c r="K51" s="205"/>
      <c r="L51" s="205"/>
      <c r="M51" s="199"/>
      <c r="N51" s="199"/>
      <c r="O51" s="199"/>
      <c r="P51" s="199"/>
      <c r="Q51" s="205"/>
      <c r="R51" s="205"/>
      <c r="S51" s="205"/>
      <c r="T51" s="205"/>
      <c r="U51" s="205"/>
      <c r="V51" s="205"/>
      <c r="W51" s="205"/>
      <c r="X51" s="205"/>
      <c r="Y51" s="205"/>
      <c r="Z51" s="205"/>
      <c r="AA51" s="205"/>
      <c r="AB51" s="205"/>
      <c r="AC51" s="205"/>
      <c r="AD51" s="205"/>
      <c r="AE51" s="205"/>
      <c r="AF51" s="205"/>
      <c r="AG51" s="205"/>
      <c r="AH51" s="205"/>
      <c r="AI51" s="205"/>
      <c r="AJ51" s="205"/>
      <c r="AK51" s="199"/>
      <c r="AL51" s="199"/>
      <c r="AM51" s="199"/>
      <c r="AN51" s="199"/>
      <c r="AO51" s="199"/>
      <c r="AP51" s="199"/>
      <c r="AQ51" s="199"/>
      <c r="AR51" s="199"/>
      <c r="AS51" s="199"/>
      <c r="AT51" s="200"/>
    </row>
    <row r="52" spans="1:46" ht="21" hidden="1" customHeight="1" x14ac:dyDescent="0.15">
      <c r="A52" s="204"/>
      <c r="B52" s="205"/>
      <c r="C52" s="205"/>
      <c r="D52" s="205"/>
      <c r="E52" s="205"/>
      <c r="F52" s="205"/>
      <c r="G52" s="205"/>
      <c r="H52" s="205"/>
      <c r="I52" s="205"/>
      <c r="J52" s="205"/>
      <c r="K52" s="205"/>
      <c r="L52" s="205"/>
      <c r="M52" s="199"/>
      <c r="N52" s="199"/>
      <c r="O52" s="199"/>
      <c r="P52" s="199"/>
      <c r="Q52" s="205"/>
      <c r="R52" s="205"/>
      <c r="S52" s="205"/>
      <c r="T52" s="205"/>
      <c r="U52" s="205"/>
      <c r="V52" s="205"/>
      <c r="W52" s="205"/>
      <c r="X52" s="205"/>
      <c r="Y52" s="205"/>
      <c r="Z52" s="205"/>
      <c r="AA52" s="205"/>
      <c r="AB52" s="205"/>
      <c r="AC52" s="205"/>
      <c r="AD52" s="205"/>
      <c r="AE52" s="205"/>
      <c r="AF52" s="205"/>
      <c r="AG52" s="205"/>
      <c r="AH52" s="205"/>
      <c r="AI52" s="205"/>
      <c r="AJ52" s="205"/>
      <c r="AK52" s="199"/>
      <c r="AL52" s="199"/>
      <c r="AM52" s="199"/>
      <c r="AN52" s="199"/>
      <c r="AO52" s="199"/>
      <c r="AP52" s="199"/>
      <c r="AQ52" s="199"/>
      <c r="AR52" s="199"/>
      <c r="AS52" s="199"/>
      <c r="AT52" s="200"/>
    </row>
    <row r="53" spans="1:46" ht="21" hidden="1" customHeight="1" x14ac:dyDescent="0.15">
      <c r="A53" s="204"/>
      <c r="B53" s="205"/>
      <c r="C53" s="205"/>
      <c r="D53" s="205"/>
      <c r="E53" s="205"/>
      <c r="F53" s="205"/>
      <c r="G53" s="205"/>
      <c r="H53" s="205"/>
      <c r="I53" s="205"/>
      <c r="J53" s="205"/>
      <c r="K53" s="205"/>
      <c r="L53" s="205"/>
      <c r="M53" s="199"/>
      <c r="N53" s="199"/>
      <c r="O53" s="199"/>
      <c r="P53" s="199"/>
      <c r="Q53" s="205"/>
      <c r="R53" s="205"/>
      <c r="S53" s="205"/>
      <c r="T53" s="205"/>
      <c r="U53" s="205"/>
      <c r="V53" s="205"/>
      <c r="W53" s="205"/>
      <c r="X53" s="205"/>
      <c r="Y53" s="205"/>
      <c r="Z53" s="205"/>
      <c r="AA53" s="205"/>
      <c r="AB53" s="205"/>
      <c r="AC53" s="205"/>
      <c r="AD53" s="205"/>
      <c r="AE53" s="205"/>
      <c r="AF53" s="205"/>
      <c r="AG53" s="205"/>
      <c r="AH53" s="205"/>
      <c r="AI53" s="205"/>
      <c r="AJ53" s="205"/>
      <c r="AK53" s="199"/>
      <c r="AL53" s="199"/>
      <c r="AM53" s="199"/>
      <c r="AN53" s="199"/>
      <c r="AO53" s="199"/>
      <c r="AP53" s="199"/>
      <c r="AQ53" s="199"/>
      <c r="AR53" s="199"/>
      <c r="AS53" s="199"/>
      <c r="AT53" s="200"/>
    </row>
    <row r="54" spans="1:46" ht="21" hidden="1" customHeight="1" x14ac:dyDescent="0.15">
      <c r="A54" s="204"/>
      <c r="B54" s="205"/>
      <c r="C54" s="205"/>
      <c r="D54" s="205"/>
      <c r="E54" s="205"/>
      <c r="F54" s="205"/>
      <c r="G54" s="205"/>
      <c r="H54" s="205"/>
      <c r="I54" s="205"/>
      <c r="J54" s="205"/>
      <c r="K54" s="205"/>
      <c r="L54" s="205"/>
      <c r="M54" s="199"/>
      <c r="N54" s="199"/>
      <c r="O54" s="199"/>
      <c r="P54" s="199"/>
      <c r="Q54" s="205"/>
      <c r="R54" s="205"/>
      <c r="S54" s="205"/>
      <c r="T54" s="205"/>
      <c r="U54" s="205"/>
      <c r="V54" s="205"/>
      <c r="W54" s="205"/>
      <c r="X54" s="205"/>
      <c r="Y54" s="205"/>
      <c r="Z54" s="205"/>
      <c r="AA54" s="205"/>
      <c r="AB54" s="205"/>
      <c r="AC54" s="205"/>
      <c r="AD54" s="205"/>
      <c r="AE54" s="205"/>
      <c r="AF54" s="205"/>
      <c r="AG54" s="205"/>
      <c r="AH54" s="205"/>
      <c r="AI54" s="205"/>
      <c r="AJ54" s="205"/>
      <c r="AK54" s="199"/>
      <c r="AL54" s="199"/>
      <c r="AM54" s="199"/>
      <c r="AN54" s="199"/>
      <c r="AO54" s="199"/>
      <c r="AP54" s="199"/>
      <c r="AQ54" s="199"/>
      <c r="AR54" s="199"/>
      <c r="AS54" s="199"/>
      <c r="AT54" s="200"/>
    </row>
    <row r="55" spans="1:46" ht="21" hidden="1" customHeight="1" x14ac:dyDescent="0.15">
      <c r="A55" s="204"/>
      <c r="B55" s="205"/>
      <c r="C55" s="205"/>
      <c r="D55" s="205"/>
      <c r="E55" s="205"/>
      <c r="F55" s="205"/>
      <c r="G55" s="205"/>
      <c r="H55" s="205"/>
      <c r="I55" s="205"/>
      <c r="J55" s="205"/>
      <c r="K55" s="205"/>
      <c r="L55" s="205"/>
      <c r="M55" s="199"/>
      <c r="N55" s="199"/>
      <c r="O55" s="199"/>
      <c r="P55" s="199"/>
      <c r="Q55" s="205"/>
      <c r="R55" s="205"/>
      <c r="S55" s="205"/>
      <c r="T55" s="205"/>
      <c r="U55" s="205"/>
      <c r="V55" s="205"/>
      <c r="W55" s="205"/>
      <c r="X55" s="205"/>
      <c r="Y55" s="205"/>
      <c r="Z55" s="205"/>
      <c r="AA55" s="205"/>
      <c r="AB55" s="205"/>
      <c r="AC55" s="205"/>
      <c r="AD55" s="205"/>
      <c r="AE55" s="205"/>
      <c r="AF55" s="205"/>
      <c r="AG55" s="205"/>
      <c r="AH55" s="205"/>
      <c r="AI55" s="205"/>
      <c r="AJ55" s="205"/>
      <c r="AK55" s="199"/>
      <c r="AL55" s="199"/>
      <c r="AM55" s="199"/>
      <c r="AN55" s="199"/>
      <c r="AO55" s="199"/>
      <c r="AP55" s="199"/>
      <c r="AQ55" s="199"/>
      <c r="AR55" s="199"/>
      <c r="AS55" s="199"/>
      <c r="AT55" s="200"/>
    </row>
    <row r="56" spans="1:46" ht="21" hidden="1" customHeight="1" x14ac:dyDescent="0.15">
      <c r="A56" s="204"/>
      <c r="B56" s="205"/>
      <c r="C56" s="205"/>
      <c r="D56" s="205"/>
      <c r="E56" s="205"/>
      <c r="F56" s="205"/>
      <c r="G56" s="205"/>
      <c r="H56" s="205"/>
      <c r="I56" s="205"/>
      <c r="J56" s="205"/>
      <c r="K56" s="205"/>
      <c r="L56" s="205"/>
      <c r="M56" s="199"/>
      <c r="N56" s="199"/>
      <c r="O56" s="199"/>
      <c r="P56" s="199"/>
      <c r="Q56" s="205"/>
      <c r="R56" s="205"/>
      <c r="S56" s="205"/>
      <c r="T56" s="205"/>
      <c r="U56" s="205"/>
      <c r="V56" s="205"/>
      <c r="W56" s="205"/>
      <c r="X56" s="205"/>
      <c r="Y56" s="205"/>
      <c r="Z56" s="205"/>
      <c r="AA56" s="205"/>
      <c r="AB56" s="205"/>
      <c r="AC56" s="205"/>
      <c r="AD56" s="205"/>
      <c r="AE56" s="205"/>
      <c r="AF56" s="205"/>
      <c r="AG56" s="205"/>
      <c r="AH56" s="205"/>
      <c r="AI56" s="205"/>
      <c r="AJ56" s="205"/>
      <c r="AK56" s="199"/>
      <c r="AL56" s="199"/>
      <c r="AM56" s="199"/>
      <c r="AN56" s="199"/>
      <c r="AO56" s="199"/>
      <c r="AP56" s="199"/>
      <c r="AQ56" s="199"/>
      <c r="AR56" s="199"/>
      <c r="AS56" s="199"/>
      <c r="AT56" s="200"/>
    </row>
    <row r="57" spans="1:46" ht="21" hidden="1" customHeight="1" x14ac:dyDescent="0.15">
      <c r="A57" s="204"/>
      <c r="B57" s="205"/>
      <c r="C57" s="205"/>
      <c r="D57" s="205"/>
      <c r="E57" s="205"/>
      <c r="F57" s="205"/>
      <c r="G57" s="205"/>
      <c r="H57" s="205"/>
      <c r="I57" s="205"/>
      <c r="J57" s="205"/>
      <c r="K57" s="205"/>
      <c r="L57" s="205"/>
      <c r="M57" s="199"/>
      <c r="N57" s="199"/>
      <c r="O57" s="199"/>
      <c r="P57" s="199"/>
      <c r="Q57" s="205"/>
      <c r="R57" s="205"/>
      <c r="S57" s="205"/>
      <c r="T57" s="205"/>
      <c r="U57" s="205"/>
      <c r="V57" s="205"/>
      <c r="W57" s="205"/>
      <c r="X57" s="205"/>
      <c r="Y57" s="205"/>
      <c r="Z57" s="205"/>
      <c r="AA57" s="205"/>
      <c r="AB57" s="205"/>
      <c r="AC57" s="205"/>
      <c r="AD57" s="205"/>
      <c r="AE57" s="205"/>
      <c r="AF57" s="205"/>
      <c r="AG57" s="205"/>
      <c r="AH57" s="205"/>
      <c r="AI57" s="205"/>
      <c r="AJ57" s="205"/>
      <c r="AK57" s="199"/>
      <c r="AL57" s="199"/>
      <c r="AM57" s="199"/>
      <c r="AN57" s="199"/>
      <c r="AO57" s="199"/>
      <c r="AP57" s="199"/>
      <c r="AQ57" s="199"/>
      <c r="AR57" s="199"/>
      <c r="AS57" s="199"/>
      <c r="AT57" s="200"/>
    </row>
    <row r="58" spans="1:46" ht="21" hidden="1" customHeight="1" thickBot="1" x14ac:dyDescent="0.2">
      <c r="A58" s="181"/>
      <c r="B58" s="182"/>
      <c r="C58" s="182"/>
      <c r="D58" s="182"/>
      <c r="E58" s="182"/>
      <c r="F58" s="182"/>
      <c r="G58" s="182"/>
      <c r="H58" s="182"/>
      <c r="I58" s="182"/>
      <c r="J58" s="182"/>
      <c r="K58" s="182"/>
      <c r="L58" s="182"/>
      <c r="M58" s="183"/>
      <c r="N58" s="183"/>
      <c r="O58" s="183"/>
      <c r="P58" s="183"/>
      <c r="Q58" s="182"/>
      <c r="R58" s="182"/>
      <c r="S58" s="182"/>
      <c r="T58" s="182"/>
      <c r="U58" s="182"/>
      <c r="V58" s="182"/>
      <c r="W58" s="182"/>
      <c r="X58" s="182"/>
      <c r="Y58" s="182"/>
      <c r="Z58" s="182"/>
      <c r="AA58" s="182"/>
      <c r="AB58" s="182"/>
      <c r="AC58" s="182"/>
      <c r="AD58" s="182"/>
      <c r="AE58" s="182"/>
      <c r="AF58" s="182"/>
      <c r="AG58" s="182"/>
      <c r="AH58" s="182"/>
      <c r="AI58" s="182"/>
      <c r="AJ58" s="182"/>
      <c r="AK58" s="183"/>
      <c r="AL58" s="183"/>
      <c r="AM58" s="183"/>
      <c r="AN58" s="183"/>
      <c r="AO58" s="183"/>
      <c r="AP58" s="183"/>
      <c r="AQ58" s="183"/>
      <c r="AR58" s="183"/>
      <c r="AS58" s="183"/>
      <c r="AT58" s="184"/>
    </row>
    <row r="59" spans="1:46" ht="21.75" hidden="1" customHeight="1" x14ac:dyDescent="0.15">
      <c r="A59" s="179" t="s">
        <v>295</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row>
  </sheetData>
  <sheetProtection sheet="1" selectLockedCells="1"/>
  <mergeCells count="207">
    <mergeCell ref="AP49:AT49"/>
    <mergeCell ref="A41:H41"/>
    <mergeCell ref="A31:H31"/>
    <mergeCell ref="AK49:AO49"/>
    <mergeCell ref="AK47:AO47"/>
    <mergeCell ref="AK48:AO48"/>
    <mergeCell ref="A47:L47"/>
    <mergeCell ref="M47:P47"/>
    <mergeCell ref="W31:Y31"/>
    <mergeCell ref="N30:Q30"/>
    <mergeCell ref="M39:S39"/>
    <mergeCell ref="A36:H36"/>
    <mergeCell ref="I36:Q36"/>
    <mergeCell ref="Q50:AJ50"/>
    <mergeCell ref="I39:L39"/>
    <mergeCell ref="I40:L40"/>
    <mergeCell ref="M40:S40"/>
    <mergeCell ref="M41:S41"/>
    <mergeCell ref="A42:H43"/>
    <mergeCell ref="T42:U42"/>
    <mergeCell ref="T43:U43"/>
    <mergeCell ref="A48:L48"/>
    <mergeCell ref="M48:P48"/>
    <mergeCell ref="Q48:AJ48"/>
    <mergeCell ref="M49:P49"/>
    <mergeCell ref="Q49:AJ49"/>
    <mergeCell ref="AL9:AM9"/>
    <mergeCell ref="AI5:AK5"/>
    <mergeCell ref="AL5:AM5"/>
    <mergeCell ref="AI6:AK6"/>
    <mergeCell ref="AL6:AM6"/>
    <mergeCell ref="Z5:AC5"/>
    <mergeCell ref="I6:AD6"/>
    <mergeCell ref="I7:AD7"/>
    <mergeCell ref="I8:AD8"/>
    <mergeCell ref="V12:AD12"/>
    <mergeCell ref="I42:L42"/>
    <mergeCell ref="I43:L43"/>
    <mergeCell ref="I33:M34"/>
    <mergeCell ref="A33:H34"/>
    <mergeCell ref="AG34:AW34"/>
    <mergeCell ref="AP47:AT47"/>
    <mergeCell ref="N32:AD32"/>
    <mergeCell ref="AB33:AD33"/>
    <mergeCell ref="AB34:AC34"/>
    <mergeCell ref="W33:AA33"/>
    <mergeCell ref="T33:V33"/>
    <mergeCell ref="A37:H37"/>
    <mergeCell ref="A39:H39"/>
    <mergeCell ref="A40:H40"/>
    <mergeCell ref="T40:U40"/>
    <mergeCell ref="A32:H32"/>
    <mergeCell ref="A35:H35"/>
    <mergeCell ref="I32:M32"/>
    <mergeCell ref="N33:S33"/>
    <mergeCell ref="W34:AA34"/>
    <mergeCell ref="T34:U34"/>
    <mergeCell ref="R19:AD19"/>
    <mergeCell ref="R14:U14"/>
    <mergeCell ref="Y15:AD15"/>
    <mergeCell ref="A52:L52"/>
    <mergeCell ref="M52:P52"/>
    <mergeCell ref="Q52:AJ52"/>
    <mergeCell ref="A44:H44"/>
    <mergeCell ref="Q47:AJ47"/>
    <mergeCell ref="N34:S34"/>
    <mergeCell ref="T39:U39"/>
    <mergeCell ref="I35:Q35"/>
    <mergeCell ref="R29:AD29"/>
    <mergeCell ref="R30:AD30"/>
    <mergeCell ref="I41:L41"/>
    <mergeCell ref="AG31:AQ31"/>
    <mergeCell ref="R31:V31"/>
    <mergeCell ref="Z31:AD31"/>
    <mergeCell ref="I31:M31"/>
    <mergeCell ref="N29:Q29"/>
    <mergeCell ref="T41:U41"/>
    <mergeCell ref="N31:Q31"/>
    <mergeCell ref="N28:Q28"/>
    <mergeCell ref="R26:S26"/>
    <mergeCell ref="AK50:AO50"/>
    <mergeCell ref="A50:L50"/>
    <mergeCell ref="M50:P50"/>
    <mergeCell ref="R28:AD28"/>
    <mergeCell ref="C2:D2"/>
    <mergeCell ref="E2:AB2"/>
    <mergeCell ref="I13:M13"/>
    <mergeCell ref="A18:H20"/>
    <mergeCell ref="I18:M20"/>
    <mergeCell ref="I12:M12"/>
    <mergeCell ref="A21:H30"/>
    <mergeCell ref="I21:M30"/>
    <mergeCell ref="A9:H9"/>
    <mergeCell ref="A10:H10"/>
    <mergeCell ref="A11:H11"/>
    <mergeCell ref="A14:H14"/>
    <mergeCell ref="I11:J11"/>
    <mergeCell ref="L11:M11"/>
    <mergeCell ref="I14:Q14"/>
    <mergeCell ref="I4:Q4"/>
    <mergeCell ref="N13:AD13"/>
    <mergeCell ref="V14:AD14"/>
    <mergeCell ref="N19:Q19"/>
    <mergeCell ref="N22:Q22"/>
    <mergeCell ref="N24:Q24"/>
    <mergeCell ref="N25:Q25"/>
    <mergeCell ref="N27:Q27"/>
    <mergeCell ref="U26:V26"/>
    <mergeCell ref="M5:Q5"/>
    <mergeCell ref="W4:AD4"/>
    <mergeCell ref="A4:H4"/>
    <mergeCell ref="R22:AD22"/>
    <mergeCell ref="R23:AD23"/>
    <mergeCell ref="A15:Q15"/>
    <mergeCell ref="N11:AD11"/>
    <mergeCell ref="A5:H5"/>
    <mergeCell ref="A6:H6"/>
    <mergeCell ref="A7:H7"/>
    <mergeCell ref="A8:H8"/>
    <mergeCell ref="R4:V4"/>
    <mergeCell ref="A12:H13"/>
    <mergeCell ref="R12:U12"/>
    <mergeCell ref="N12:Q12"/>
    <mergeCell ref="N18:Q18"/>
    <mergeCell ref="N20:Q20"/>
    <mergeCell ref="R15:X15"/>
    <mergeCell ref="I9:AD9"/>
    <mergeCell ref="I10:AD10"/>
    <mergeCell ref="N26:Q26"/>
    <mergeCell ref="N21:Q21"/>
    <mergeCell ref="N23:Q23"/>
    <mergeCell ref="AP57:AT57"/>
    <mergeCell ref="A54:L54"/>
    <mergeCell ref="M54:P54"/>
    <mergeCell ref="Q54:AJ54"/>
    <mergeCell ref="AK54:AO54"/>
    <mergeCell ref="AP54:AT54"/>
    <mergeCell ref="A55:L55"/>
    <mergeCell ref="M55:P55"/>
    <mergeCell ref="Q55:AJ55"/>
    <mergeCell ref="AK55:AO55"/>
    <mergeCell ref="AP55:AT55"/>
    <mergeCell ref="AP56:AT56"/>
    <mergeCell ref="A56:L56"/>
    <mergeCell ref="M56:P56"/>
    <mergeCell ref="Q56:AJ56"/>
    <mergeCell ref="AK56:AO56"/>
    <mergeCell ref="AP52:AT52"/>
    <mergeCell ref="A53:L53"/>
    <mergeCell ref="M53:P53"/>
    <mergeCell ref="Q53:AJ53"/>
    <mergeCell ref="AK53:AO53"/>
    <mergeCell ref="AP53:AT53"/>
    <mergeCell ref="A51:L51"/>
    <mergeCell ref="M51:P51"/>
    <mergeCell ref="Q51:AJ51"/>
    <mergeCell ref="AK51:AO51"/>
    <mergeCell ref="AP51:AT51"/>
    <mergeCell ref="AK52:AO52"/>
    <mergeCell ref="A59:AT59"/>
    <mergeCell ref="A58:L58"/>
    <mergeCell ref="M58:P58"/>
    <mergeCell ref="Q58:AJ58"/>
    <mergeCell ref="AK58:AO58"/>
    <mergeCell ref="AP58:AT58"/>
    <mergeCell ref="V35:AD35"/>
    <mergeCell ref="V36:AD36"/>
    <mergeCell ref="I37:AD37"/>
    <mergeCell ref="R36:U36"/>
    <mergeCell ref="R35:U35"/>
    <mergeCell ref="M42:S42"/>
    <mergeCell ref="M43:S43"/>
    <mergeCell ref="T44:U44"/>
    <mergeCell ref="M44:S44"/>
    <mergeCell ref="I44:L44"/>
    <mergeCell ref="AP50:AT50"/>
    <mergeCell ref="A46:AT46"/>
    <mergeCell ref="AP48:AT48"/>
    <mergeCell ref="A49:L49"/>
    <mergeCell ref="A57:L57"/>
    <mergeCell ref="M57:P57"/>
    <mergeCell ref="Q57:AJ57"/>
    <mergeCell ref="AK57:AO57"/>
    <mergeCell ref="X1:AA1"/>
    <mergeCell ref="S1:W1"/>
    <mergeCell ref="F1:R1"/>
    <mergeCell ref="BX12:CF12"/>
    <mergeCell ref="R24:AD24"/>
    <mergeCell ref="R25:AD25"/>
    <mergeCell ref="W26:AD26"/>
    <mergeCell ref="R27:AD27"/>
    <mergeCell ref="AI10:AK10"/>
    <mergeCell ref="AL10:AM10"/>
    <mergeCell ref="AI11:AK11"/>
    <mergeCell ref="AL11:AM11"/>
    <mergeCell ref="AI4:AM4"/>
    <mergeCell ref="AI7:AK7"/>
    <mergeCell ref="AL7:AM7"/>
    <mergeCell ref="AI8:AK8"/>
    <mergeCell ref="AL8:AM8"/>
    <mergeCell ref="AI9:AK9"/>
    <mergeCell ref="R5:S5"/>
    <mergeCell ref="T5:U5"/>
    <mergeCell ref="I5:L5"/>
    <mergeCell ref="R20:AD20"/>
    <mergeCell ref="R21:AD21"/>
    <mergeCell ref="R18:AD18"/>
  </mergeCells>
  <phoneticPr fontId="4" type="Hiragana"/>
  <dataValidations xWindow="671" yWindow="313" count="62">
    <dataValidation type="list" allowBlank="1" showInputMessage="1" showErrorMessage="1" promptTitle="申請の区分欄" prompt="申請の区分を選んでください_x000a_新規：今回初めてまたは以前に登録していたが前回(2年前または1年前)の登録なし_x000a_継続：２年前または１年前に登録している" sqref="I5:L5">
      <formula1>$BX$5:$BX$7</formula1>
    </dataValidation>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T39:T44 I42:I43 I9"/>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6:S26"/>
    <dataValidation imeMode="fullAlpha" allowBlank="1" showInputMessage="1" showErrorMessage="1" promptTitle="郵便番号　欄" prompt="町域番号を記入してください（後ろの４桁）" sqref="L11:M11 U26:V26"/>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type="list" allowBlank="1" showInputMessage="1" showErrorMessage="1" promptTitle="入札参加希望工種　欄" prompt="入札参加希望工種に「○」を選んでください（複数希望可）" sqref="A17:AD17">
      <formula1>$CE$5:$CE$7</formula1>
    </dataValidation>
    <dataValidation imeMode="hiragana" allowBlank="1" showInputMessage="1" showErrorMessage="1" promptTitle="営業所等名称　欄" prompt="営業所等がある場合はここに名称を記入してください_x000a_左の欄が「有していない」場合は記入しないでください" sqref="R18"/>
    <dataValidation type="list" allowBlank="1" showInputMessage="1" showErrorMessage="1" promptTitle="受任者の有無　欄" prompt="受任者を置く場合は「おいている」を、設置しない場合は「置いていない」を選んでください" sqref="I21:I22">
      <formula1>$CB$5:$CB$7</formula1>
    </dataValidation>
    <dataValidation type="list" allowBlank="1" showInputMessage="1" showErrorMessage="1" promptTitle="適格組合該当　欄" prompt="適格組合該当する場合は「該当する」、しない場合は「該当しない」を選んでください" sqref="I31:M31">
      <formula1>$CC$5:$CC$7</formula1>
    </dataValidation>
    <dataValidation type="list" allowBlank="1" showInputMessage="1" showErrorMessage="1" promptTitle="建災防協会加入　欄" prompt="建災防協会に加入している場合は「加入している」、未加入の場合は「加入していない」を選んでください" sqref="I32:M32">
      <formula1>$CD$5:$CD$7</formula1>
    </dataValidation>
    <dataValidation imeMode="hiragana" allowBlank="1" showInputMessage="1" showErrorMessage="1" promptTitle="申請担当者氏名　欄" prompt="貴社の申請担当者氏名（漢字）を記入してください_x000a_※氏と名の間にスペースを入れてください" sqref="I35:Q35"/>
    <dataValidation imeMode="halfKatakana" allowBlank="1" showInputMessage="1" showErrorMessage="1" promptTitle="担当者（フリガナ）　欄" prompt="貴社の担当者氏名フリガナ（カタカナ）を記入してください_x000a_※氏と名の間にスペースを入れてください" sqref="V35"/>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36:Q36"/>
    <dataValidation imeMode="hiragana" allowBlank="1" showInputMessage="1" showErrorMessage="1" promptTitle="所属名・内線　欄" prompt="貴社の担当者所属名、内線を記入してください_x000a_例：総務課総務係　内線１１１" sqref="V36"/>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3"/>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4"/>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9"/>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30"/>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5"/>
    <dataValidation imeMode="halfAlpha" allowBlank="1" showInputMessage="1" showErrorMessage="1" promptTitle="担当者メールアドレス　欄" prompt="担当者のメールアドレスを記入してください_x000a_※実務レベルの連絡先です（本店か代理人内の部署）" sqref="I37"/>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9"/>
    <dataValidation imeMode="halfKatakana" allowBlank="1" showInputMessage="1" showErrorMessage="1" promptTitle="営業所等所在地（よみ）　欄" prompt="上記営業所等所在地のよみを記入してください_x000a_" sqref="R28"/>
    <dataValidation imeMode="hiragana" allowBlank="1" showInputMessage="1" showErrorMessage="1" promptTitle="営業所所在地　欄" prompt="営業所の所在地を記入してください（数字も全角で記入）" sqref="Q48:AJ58"/>
    <dataValidation imeMode="halfAlpha" allowBlank="1" showInputMessage="1" showErrorMessage="1" promptTitle="郵便番号　欄" prompt="営業所等の郵便番号を入力してください(半角英数）_x000a_例：324-8641　中に&quot;-&quot;ハイフォンを入れてください" sqref="M48:P58"/>
    <dataValidation imeMode="hiragana" allowBlank="1" showInputMessage="1" showErrorMessage="1" promptTitle="営業所名称　欄" prompt="営業所の名称を記入してください" sqref="A48:L58"/>
    <dataValidation imeMode="halfAlpha" allowBlank="1" showInputMessage="1" showErrorMessage="1" promptTitle="電話番号　欄" prompt="営業所の電話番号を記入してください_x000a_例：03-1234-5678のように半角英数、局番等の間にハイフォンを入れてください" sqref="AK48:AO58"/>
    <dataValidation imeMode="halfAlpha" allowBlank="1" showInputMessage="1" showErrorMessage="1" promptTitle="FAX番号　欄" prompt="営業所のFAX番号を記入してください_x000a_例：03-1234-5678のように半角英数、局番等の間にハイフォンを入れてください" sqref="AP48:AT58"/>
    <dataValidation type="list" allowBlank="1" showInputMessage="1" showErrorMessage="1" promptTitle="許可者　欄" prompt="大臣か知事かを選んでください" sqref="R5:S5">
      <formula1>$BY$5:$BY$7</formula1>
    </dataValidation>
    <dataValidation type="list" allowBlank="1" showInputMessage="1" showErrorMessage="1" promptTitle="特定、一般の別　欄" prompt="特定か一般どちらかを選んでください_x000a_また、工種により特定と一般両方がある場合は特・般を選んでください" sqref="T5:U5">
      <formula1>$BZ$5:$BZ$7</formula1>
    </dataValidation>
    <dataValidation imeMode="disabled" allowBlank="1" showInputMessage="1" showErrorMessage="1" promptTitle="無効　欄" prompt="右の着色部分に記入してください" sqref="I39:L41 I44:L44"/>
    <dataValidation imeMode="hiragana" allowBlank="1" showInputMessage="1" showErrorMessage="1" sqref="V39:AI44"/>
    <dataValidation imeMode="halfAlpha" allowBlank="1" showInputMessage="1" showErrorMessage="1" promptTitle="許可番号　欄" prompt="建設業許可番号を記入してください" sqref="Z5"/>
    <dataValidation imeMode="halfAlpha" allowBlank="1" showInputMessage="1" showErrorMessage="1" promptTitle="都道府県コード　欄" prompt="都道府県コード（経営事項審査結果通知書の許可番号の上2桁）を記入してください。_x000a__x000a_例：大臣許可　 →00_x000a_　　　栃木県知事→09_x000a_　　" sqref="W5"/>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8:M20">
      <formula1>$CA$5:$CA$7</formula1>
    </dataValidation>
    <dataValidation imeMode="halfAlpha" allowBlank="1" showInputMessage="1" showErrorMessage="1" promptTitle="資本金　欄" prompt="資本金額を入力してください_x000a_「,」等は入力しないでください" sqref="M39:S39"/>
    <dataValidation imeMode="halfAlpha" allowBlank="1" showInputMessage="1" showErrorMessage="1" promptTitle="自己資本額　欄" prompt="自己資本額を記入してください_x000a_「,」等は記入しないでください" sqref="M40:S40"/>
    <dataValidation imeMode="halfAlpha" allowBlank="1" showInputMessage="1" showErrorMessage="1" promptTitle="年間平均売上高　欄" prompt="年間平均売上高を記入してください_x000a_「,」等は記入しないでください。" sqref="M41:S41"/>
    <dataValidation imeMode="halfAlpha" allowBlank="1" showInputMessage="1" showErrorMessage="1" promptTitle="技術者職員　欄" prompt="技術職員数を記入してください" sqref="M42:S42"/>
    <dataValidation imeMode="halfAlpha" allowBlank="1" showInputMessage="1" showErrorMessage="1" promptTitle="その他従業員数　欄" prompt="その他従業員数を記入してください_x000a_" sqref="M43:S43"/>
    <dataValidation imeMode="halfAlpha" allowBlank="1" showInputMessage="1" showErrorMessage="1" promptTitle="営業年数　欄" prompt="営業年数を記入してください" sqref="M44:S44"/>
    <dataValidation imeMode="hiragana" allowBlank="1" showInputMessage="1" showErrorMessage="1" promptTitle="営業所等名称　欄" prompt="営業所等がある場合はここに名称を記入してください_x000a_左の欄が「置いていない」場合は記入しないでください" sqref="R21"/>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22"/>
    <dataValidation imeMode="halfAlpha" allowBlank="1" showInputMessage="1" showErrorMessage="1" promptTitle="前回受付番号　欄" prompt="継続申請の方は前回の受付番号を記入してください（５桁の数字）_x000a__x000a_※前回の受付番号が分からない方は空欄のままで問題ありません。" sqref="I4:Q4"/>
    <dataValidation imeMode="halfAlpha" allowBlank="1" showInputMessage="1" showErrorMessage="1" promptTitle="証明書取得日　欄" prompt="取得日を記入してください_x000a_例：　2017/10/10　のように入力" sqref="R31:V31"/>
    <dataValidation imeMode="halfAlpha" allowBlank="1" showInputMessage="1" showErrorMessage="1" promptTitle="取得番号　欄" prompt="取得番号を記入してください" sqref="Z31:AD31"/>
    <dataValidation allowBlank="1" showInputMessage="1" showErrorMessage="1" promptTitle="建災防協会加入　欄" prompt="建災防協会に加入している場合は「加入している」、未加入の場合は「加入していない」を選んでください" sqref="N33"/>
    <dataValidation type="list" allowBlank="1" showInputMessage="1" showErrorMessage="1" promptTitle="国籍　欄" prompt="外国籍か日本国籍かを選んでください" sqref="I33:M34">
      <formula1>$CF$5:$CF$7</formula1>
    </dataValidation>
    <dataValidation imeMode="hiragana" allowBlank="1" showInputMessage="1" showErrorMessage="1" promptTitle="外資状況　国名　欄" prompt="外資状況の国名を入力してください_x000a_複数ある場合はこの欄から入力してください" sqref="N34:S34"/>
    <dataValidation imeMode="halfAlpha" allowBlank="1" showInputMessage="1" showErrorMessage="1" promptTitle="外資状況　割合　欄" prompt="左欄の外資割合を入力してください_x000a_100% 等_x000a_" sqref="T34:U34 AB34:AC34"/>
    <dataValidation imeMode="hiragana" allowBlank="1" showInputMessage="1" showErrorMessage="1" promptTitle="外資状況国名（2国目）欄" prompt="外資状況２国目を記入してください_x000a_左欄が100％の場合は記入しないでください" sqref="W34:AA34"/>
    <dataValidation imeMode="halfAlpha" allowBlank="1" showInputMessage="1" showErrorMessage="1" promptTitle="申請書提出日　欄" prompt="申請書を提出する日付を記入してください_x000a_例：令和2年12月1日、2020/12/1のように入力してください" sqref="W4:AD4"/>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20:AD20"/>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7:AD27"/>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fullAlpha" allowBlank="1" showInputMessage="1" showErrorMessage="1" promptTitle="経営事項審査基準日　欄" prompt="経営事項審査基準日を記入してください_x000a_例：2020/3/31 " sqref="Y15:AD15"/>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U169"/>
  <sheetViews>
    <sheetView view="pageBreakPreview" topLeftCell="A3" zoomScale="85" zoomScaleNormal="100" zoomScaleSheetLayoutView="85" workbookViewId="0">
      <selection activeCell="C100" sqref="C100:F101"/>
    </sheetView>
  </sheetViews>
  <sheetFormatPr defaultColWidth="2.25" defaultRowHeight="13.9" customHeight="1" outlineLevelRow="1" x14ac:dyDescent="0.15"/>
  <cols>
    <col min="1" max="69" width="2.125" style="20" customWidth="1"/>
    <col min="70" max="165" width="2.25" style="20"/>
    <col min="166" max="189" width="3.625" style="20" customWidth="1"/>
    <col min="190" max="16384" width="2.25" style="20"/>
  </cols>
  <sheetData>
    <row r="1" spans="1:112" ht="13.9" hidden="1" customHeight="1" outlineLevel="1" x14ac:dyDescent="0.15">
      <c r="A1" s="104"/>
      <c r="B1" s="104"/>
      <c r="C1" s="104"/>
      <c r="D1" s="104"/>
      <c r="E1" s="104"/>
      <c r="F1" s="104"/>
      <c r="G1" s="104"/>
      <c r="H1" s="104"/>
      <c r="I1" s="104"/>
      <c r="J1" s="104"/>
      <c r="K1" s="104"/>
      <c r="L1" s="104"/>
      <c r="M1" s="104">
        <v>1</v>
      </c>
      <c r="N1" s="104">
        <v>2</v>
      </c>
      <c r="O1" s="104">
        <v>3</v>
      </c>
      <c r="P1" s="104">
        <v>4</v>
      </c>
      <c r="Q1" s="104">
        <v>5</v>
      </c>
      <c r="R1" s="104">
        <v>6</v>
      </c>
      <c r="S1" s="104">
        <v>7</v>
      </c>
      <c r="T1" s="104">
        <v>8</v>
      </c>
      <c r="U1" s="104">
        <v>9</v>
      </c>
      <c r="V1" s="104">
        <v>10</v>
      </c>
      <c r="W1" s="104">
        <v>11</v>
      </c>
      <c r="X1" s="104">
        <v>12</v>
      </c>
      <c r="Y1" s="104">
        <v>13</v>
      </c>
      <c r="Z1" s="104">
        <v>14</v>
      </c>
      <c r="AA1" s="104">
        <v>15</v>
      </c>
      <c r="AB1" s="104">
        <v>16</v>
      </c>
      <c r="AC1" s="104">
        <v>17</v>
      </c>
      <c r="AD1" s="104">
        <v>18</v>
      </c>
      <c r="AE1" s="104">
        <v>19</v>
      </c>
      <c r="AF1" s="104">
        <v>20</v>
      </c>
      <c r="AG1" s="104">
        <v>21</v>
      </c>
      <c r="AH1" s="104">
        <v>22</v>
      </c>
      <c r="AI1" s="104">
        <v>23</v>
      </c>
      <c r="AJ1" s="104">
        <v>24</v>
      </c>
      <c r="AK1" s="104">
        <v>25</v>
      </c>
      <c r="AL1" s="104">
        <v>26</v>
      </c>
      <c r="AM1" s="104">
        <v>27</v>
      </c>
      <c r="AN1" s="104">
        <v>28</v>
      </c>
      <c r="AO1" s="104">
        <v>29</v>
      </c>
      <c r="AP1" s="104">
        <v>30</v>
      </c>
      <c r="AQ1" s="104">
        <v>31</v>
      </c>
      <c r="AR1" s="104">
        <v>32</v>
      </c>
      <c r="AS1" s="104">
        <v>33</v>
      </c>
      <c r="AT1" s="104">
        <v>34</v>
      </c>
      <c r="AU1" s="104">
        <v>35</v>
      </c>
      <c r="AV1" s="104">
        <v>36</v>
      </c>
      <c r="AW1" s="104">
        <v>37</v>
      </c>
      <c r="AX1" s="104">
        <v>38</v>
      </c>
      <c r="AY1" s="104">
        <v>39</v>
      </c>
      <c r="AZ1" s="104">
        <v>40</v>
      </c>
      <c r="BA1" s="104">
        <v>41</v>
      </c>
      <c r="BB1" s="104">
        <v>42</v>
      </c>
      <c r="BC1" s="104">
        <v>43</v>
      </c>
      <c r="BD1" s="104">
        <v>44</v>
      </c>
      <c r="BE1" s="104">
        <v>45</v>
      </c>
      <c r="BF1" s="104">
        <v>46</v>
      </c>
      <c r="BG1" s="104">
        <v>47</v>
      </c>
      <c r="BH1" s="104">
        <v>48</v>
      </c>
      <c r="BI1" s="104">
        <v>49</v>
      </c>
      <c r="BJ1" s="104">
        <v>50</v>
      </c>
      <c r="BK1" s="104">
        <v>51</v>
      </c>
      <c r="BL1" s="104">
        <v>52</v>
      </c>
      <c r="BM1" s="104">
        <v>53</v>
      </c>
      <c r="BN1" s="104">
        <v>54</v>
      </c>
      <c r="BO1" s="104">
        <v>55</v>
      </c>
      <c r="BP1" s="104"/>
      <c r="BQ1" s="104"/>
      <c r="BR1" s="104"/>
      <c r="BS1" s="104"/>
      <c r="BT1" s="104"/>
      <c r="BU1" s="104"/>
      <c r="BV1" s="104"/>
      <c r="BW1" s="104"/>
      <c r="BX1" s="104"/>
      <c r="BY1" s="104"/>
      <c r="BZ1" s="104"/>
      <c r="CA1" s="104"/>
      <c r="CB1" s="104"/>
      <c r="CC1" s="104"/>
      <c r="CD1" s="104"/>
      <c r="CE1" s="104"/>
      <c r="CF1" s="104"/>
      <c r="CG1" s="104"/>
      <c r="CH1" s="104"/>
      <c r="CI1" s="104"/>
      <c r="CJ1" s="104"/>
      <c r="CK1" s="104"/>
    </row>
    <row r="2" spans="1:112" ht="13.9" hidden="1" customHeight="1" outlineLevel="1" x14ac:dyDescent="0.15">
      <c r="A2" s="104"/>
      <c r="B2" s="104"/>
      <c r="C2" s="104"/>
      <c r="D2" s="104"/>
      <c r="E2" s="104"/>
      <c r="F2" s="104"/>
      <c r="G2" s="104"/>
      <c r="H2" s="104"/>
      <c r="I2" s="104"/>
      <c r="J2" s="104"/>
      <c r="K2" s="104"/>
      <c r="L2" s="104"/>
      <c r="M2" s="325">
        <v>1</v>
      </c>
      <c r="N2" s="325"/>
      <c r="O2" s="325">
        <v>2</v>
      </c>
      <c r="P2" s="325"/>
      <c r="Q2" s="325">
        <v>3</v>
      </c>
      <c r="R2" s="325"/>
      <c r="S2" s="325">
        <v>4</v>
      </c>
      <c r="T2" s="325"/>
      <c r="U2" s="325">
        <v>5</v>
      </c>
      <c r="V2" s="325"/>
      <c r="W2" s="325">
        <v>6</v>
      </c>
      <c r="X2" s="325"/>
      <c r="Y2" s="325">
        <v>7</v>
      </c>
      <c r="Z2" s="325"/>
      <c r="AA2" s="325">
        <v>8</v>
      </c>
      <c r="AB2" s="325"/>
      <c r="AC2" s="325">
        <v>9</v>
      </c>
      <c r="AD2" s="325"/>
      <c r="AE2" s="325">
        <v>10</v>
      </c>
      <c r="AF2" s="325"/>
      <c r="AG2" s="325">
        <v>11</v>
      </c>
      <c r="AH2" s="325"/>
      <c r="AI2" s="325">
        <v>12</v>
      </c>
      <c r="AJ2" s="325"/>
      <c r="AK2" s="325">
        <v>13</v>
      </c>
      <c r="AL2" s="325"/>
      <c r="AM2" s="325">
        <v>14</v>
      </c>
      <c r="AN2" s="325"/>
      <c r="AO2" s="325">
        <v>15</v>
      </c>
      <c r="AP2" s="325"/>
      <c r="AQ2" s="325">
        <v>16</v>
      </c>
      <c r="AR2" s="325"/>
      <c r="AS2" s="325">
        <v>17</v>
      </c>
      <c r="AT2" s="325"/>
      <c r="AU2" s="325">
        <v>18</v>
      </c>
      <c r="AV2" s="325"/>
      <c r="AW2" s="325">
        <v>19</v>
      </c>
      <c r="AX2" s="325"/>
      <c r="AY2" s="325">
        <v>20</v>
      </c>
      <c r="AZ2" s="325"/>
      <c r="BA2" s="325">
        <v>21</v>
      </c>
      <c r="BB2" s="325"/>
      <c r="BC2" s="325">
        <v>22</v>
      </c>
      <c r="BD2" s="325"/>
      <c r="BE2" s="325">
        <v>23</v>
      </c>
      <c r="BF2" s="325"/>
      <c r="BG2" s="325">
        <v>24</v>
      </c>
      <c r="BH2" s="325"/>
      <c r="BI2" s="325">
        <v>25</v>
      </c>
      <c r="BJ2" s="325"/>
      <c r="BK2" s="325">
        <v>26</v>
      </c>
      <c r="BL2" s="325"/>
      <c r="BM2" s="325">
        <v>27</v>
      </c>
      <c r="BN2" s="325"/>
      <c r="BO2" s="325">
        <v>28</v>
      </c>
      <c r="BP2" s="325"/>
      <c r="BQ2" s="325">
        <v>29</v>
      </c>
      <c r="BR2" s="325"/>
      <c r="BS2" s="325">
        <v>30</v>
      </c>
      <c r="BT2" s="325"/>
      <c r="BU2" s="325">
        <v>31</v>
      </c>
      <c r="BV2" s="325"/>
      <c r="BW2" s="325">
        <v>32</v>
      </c>
      <c r="BX2" s="325"/>
      <c r="BY2" s="325">
        <v>33</v>
      </c>
      <c r="BZ2" s="325"/>
      <c r="CA2" s="325">
        <v>34</v>
      </c>
      <c r="CB2" s="325"/>
      <c r="CC2" s="325">
        <v>35</v>
      </c>
      <c r="CD2" s="325"/>
      <c r="CE2" s="325">
        <v>36</v>
      </c>
      <c r="CF2" s="325"/>
      <c r="CG2" s="325">
        <v>37</v>
      </c>
      <c r="CH2" s="325"/>
      <c r="CI2" s="325">
        <v>38</v>
      </c>
      <c r="CJ2" s="325"/>
      <c r="CK2" s="325">
        <v>39</v>
      </c>
      <c r="CL2" s="325"/>
      <c r="CM2" s="325">
        <v>40</v>
      </c>
      <c r="CN2" s="325"/>
      <c r="CO2" s="325">
        <v>41</v>
      </c>
      <c r="CP2" s="325"/>
      <c r="CQ2" s="325">
        <v>42</v>
      </c>
      <c r="CR2" s="325"/>
      <c r="CS2" s="325">
        <v>43</v>
      </c>
      <c r="CT2" s="325"/>
      <c r="CU2" s="325">
        <v>44</v>
      </c>
      <c r="CV2" s="325"/>
      <c r="CW2" s="325">
        <v>45</v>
      </c>
      <c r="CX2" s="325"/>
      <c r="CY2" s="325">
        <v>46</v>
      </c>
      <c r="CZ2" s="325"/>
      <c r="DA2" s="325">
        <v>47</v>
      </c>
      <c r="DB2" s="325"/>
      <c r="DC2" s="325">
        <v>48</v>
      </c>
      <c r="DD2" s="325"/>
      <c r="DE2" s="325">
        <v>49</v>
      </c>
      <c r="DF2" s="325"/>
      <c r="DG2" s="325">
        <v>50</v>
      </c>
      <c r="DH2" s="325"/>
    </row>
    <row r="3" spans="1:112" ht="13.9" customHeight="1" collapsed="1" thickBot="1" x14ac:dyDescent="0.2">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row>
    <row r="4" spans="1:112" ht="12" customHeight="1" thickTop="1" x14ac:dyDescent="0.15">
      <c r="A4" s="13"/>
      <c r="B4" s="13"/>
      <c r="C4" s="400" t="s">
        <v>345</v>
      </c>
      <c r="D4" s="401"/>
      <c r="E4" s="401"/>
      <c r="F4" s="401"/>
      <c r="G4" s="401"/>
      <c r="H4" s="401"/>
      <c r="I4" s="401"/>
      <c r="J4" s="401"/>
      <c r="K4" s="401"/>
      <c r="L4" s="401"/>
      <c r="M4" s="402"/>
      <c r="N4" s="13"/>
      <c r="O4" s="13"/>
      <c r="P4" s="13"/>
      <c r="Q4" s="414" t="s">
        <v>346</v>
      </c>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BD4" s="406" t="s">
        <v>94</v>
      </c>
      <c r="BE4" s="406"/>
      <c r="BF4" s="406"/>
      <c r="BG4" s="406"/>
      <c r="BH4" s="406"/>
      <c r="BI4" s="406"/>
      <c r="BJ4" s="406"/>
      <c r="BK4" s="406"/>
      <c r="BL4" s="406"/>
    </row>
    <row r="5" spans="1:112" ht="12" customHeight="1" thickBot="1" x14ac:dyDescent="0.2">
      <c r="A5" s="13"/>
      <c r="B5" s="13"/>
      <c r="C5" s="403"/>
      <c r="D5" s="404"/>
      <c r="E5" s="404"/>
      <c r="F5" s="404"/>
      <c r="G5" s="404"/>
      <c r="H5" s="404"/>
      <c r="I5" s="404"/>
      <c r="J5" s="404"/>
      <c r="K5" s="404"/>
      <c r="L5" s="404"/>
      <c r="M5" s="405"/>
      <c r="N5" s="13"/>
      <c r="O5" s="13"/>
      <c r="P5" s="13"/>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BG5" s="105"/>
      <c r="BH5" s="105"/>
      <c r="BI5" s="105"/>
      <c r="BJ5" s="105"/>
      <c r="BK5" s="105"/>
    </row>
    <row r="6" spans="1:112" ht="12" customHeight="1" thickTop="1" thickBot="1" x14ac:dyDescent="0.2">
      <c r="A6" s="13"/>
      <c r="B6" s="13"/>
      <c r="C6" s="13"/>
      <c r="D6" s="13"/>
      <c r="E6" s="13"/>
      <c r="F6" s="13"/>
      <c r="G6" s="13"/>
      <c r="H6" s="13"/>
      <c r="I6" s="13"/>
      <c r="J6" s="13"/>
      <c r="K6" s="13"/>
      <c r="L6" s="13"/>
      <c r="M6" s="13"/>
      <c r="N6" s="13"/>
      <c r="O6" s="13"/>
      <c r="P6" s="13"/>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BF6" s="105"/>
      <c r="BG6" s="105"/>
      <c r="BH6" s="105"/>
      <c r="BI6" s="105"/>
      <c r="BJ6" s="105"/>
    </row>
    <row r="7" spans="1:112" ht="12" customHeight="1" x14ac:dyDescent="0.15">
      <c r="A7" s="13"/>
      <c r="B7" s="413" t="s">
        <v>96</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P7" s="375" t="s">
        <v>95</v>
      </c>
      <c r="AQ7" s="376"/>
      <c r="AR7" s="376"/>
      <c r="AS7" s="376"/>
      <c r="AT7" s="376"/>
      <c r="AU7" s="376"/>
      <c r="AV7" s="376"/>
      <c r="AW7" s="376"/>
      <c r="AX7" s="376"/>
      <c r="AY7" s="376"/>
      <c r="AZ7" s="341" t="str">
        <f>IF(入力シート!$I$5="","",IF(入力シート!$I$5=入力シート!$BX$5,"新規","継続"))</f>
        <v/>
      </c>
      <c r="BA7" s="342"/>
      <c r="BB7" s="342"/>
      <c r="BC7" s="342"/>
      <c r="BD7" s="342"/>
      <c r="BE7" s="342"/>
      <c r="BF7" s="342"/>
      <c r="BG7" s="342"/>
      <c r="BH7" s="342"/>
      <c r="BI7" s="343"/>
      <c r="BJ7" s="107"/>
      <c r="BK7" s="108"/>
    </row>
    <row r="8" spans="1:112" ht="12" customHeight="1" thickBot="1" x14ac:dyDescent="0.2">
      <c r="A8" s="13"/>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P8" s="389"/>
      <c r="AQ8" s="390"/>
      <c r="AR8" s="390"/>
      <c r="AS8" s="390"/>
      <c r="AT8" s="390"/>
      <c r="AU8" s="390"/>
      <c r="AV8" s="390"/>
      <c r="AW8" s="390"/>
      <c r="AX8" s="390"/>
      <c r="AY8" s="390"/>
      <c r="AZ8" s="344"/>
      <c r="BA8" s="345"/>
      <c r="BB8" s="345"/>
      <c r="BC8" s="345"/>
      <c r="BD8" s="345"/>
      <c r="BE8" s="345"/>
      <c r="BF8" s="345"/>
      <c r="BG8" s="345"/>
      <c r="BH8" s="345"/>
      <c r="BI8" s="346"/>
      <c r="BJ8" s="107"/>
      <c r="BK8" s="108"/>
    </row>
    <row r="9" spans="1:112" ht="12" customHeight="1" x14ac:dyDescent="0.15">
      <c r="A9" s="13"/>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P9" s="375" t="s">
        <v>97</v>
      </c>
      <c r="AQ9" s="376"/>
      <c r="AR9" s="376"/>
      <c r="AS9" s="376"/>
      <c r="AT9" s="376"/>
      <c r="AU9" s="376"/>
      <c r="AV9" s="376"/>
      <c r="AW9" s="376"/>
      <c r="AX9" s="376"/>
      <c r="AY9" s="376"/>
      <c r="AZ9" s="407" t="str">
        <f>IF(入力シート!$I$4="","",MID(入力シート!$I$4,1,1))</f>
        <v/>
      </c>
      <c r="BA9" s="408"/>
      <c r="BB9" s="408" t="str">
        <f>IF(入力シート!$I$4="","",MID(入力シート!$I$4,2,1))</f>
        <v/>
      </c>
      <c r="BC9" s="408"/>
      <c r="BD9" s="408" t="str">
        <f>IF(入力シート!$I$4="","",MID(入力シート!$I$4,3,1))</f>
        <v/>
      </c>
      <c r="BE9" s="408"/>
      <c r="BF9" s="408" t="str">
        <f>IF(入力シート!$I$4="","",MID(入力シート!$I$4,4,1))</f>
        <v/>
      </c>
      <c r="BG9" s="408"/>
      <c r="BH9" s="408" t="str">
        <f>IF(入力シート!$I$4="","",MID(入力シート!$I$4,5,1))</f>
        <v/>
      </c>
      <c r="BI9" s="411"/>
      <c r="BJ9" s="107"/>
      <c r="BK9" s="108"/>
      <c r="BV9" s="335" t="str">
        <f>IF(AZ7="新規","新規は前回受付番号は未記入","")</f>
        <v/>
      </c>
      <c r="BW9" s="336"/>
      <c r="BX9" s="336"/>
      <c r="BY9" s="336"/>
      <c r="BZ9" s="336"/>
      <c r="CA9" s="336"/>
      <c r="CB9" s="336"/>
      <c r="CC9" s="336"/>
      <c r="CD9" s="336"/>
      <c r="CE9" s="336"/>
      <c r="CF9" s="336"/>
      <c r="CG9" s="336"/>
      <c r="CH9" s="337"/>
    </row>
    <row r="10" spans="1:112" ht="12" customHeight="1" thickBot="1" x14ac:dyDescent="0.2">
      <c r="B10" s="109"/>
      <c r="C10" s="109"/>
      <c r="D10" s="109"/>
      <c r="E10" s="109"/>
      <c r="F10" s="109"/>
      <c r="G10" s="109"/>
      <c r="H10" s="109"/>
      <c r="I10" s="109"/>
      <c r="J10" s="109"/>
      <c r="K10" s="109"/>
      <c r="L10" s="109"/>
      <c r="M10" s="109"/>
      <c r="N10" s="109"/>
      <c r="O10" s="109"/>
      <c r="P10" s="109"/>
      <c r="Q10" s="109"/>
      <c r="R10" s="20" t="s">
        <v>320</v>
      </c>
      <c r="S10" s="109"/>
      <c r="T10" s="109"/>
      <c r="U10" s="109"/>
      <c r="V10" s="109"/>
      <c r="W10" s="109"/>
      <c r="X10" s="109"/>
      <c r="Y10" s="109"/>
      <c r="Z10" s="109"/>
      <c r="AA10" s="109"/>
      <c r="AB10" s="109"/>
      <c r="AC10" s="109"/>
      <c r="AD10" s="109"/>
      <c r="AE10" s="109"/>
      <c r="AF10" s="109"/>
      <c r="AG10" s="109"/>
      <c r="AH10" s="109"/>
      <c r="AI10" s="109"/>
      <c r="AP10" s="389"/>
      <c r="AQ10" s="390"/>
      <c r="AR10" s="390"/>
      <c r="AS10" s="390"/>
      <c r="AT10" s="390"/>
      <c r="AU10" s="390"/>
      <c r="AV10" s="390"/>
      <c r="AW10" s="390"/>
      <c r="AX10" s="390"/>
      <c r="AY10" s="390"/>
      <c r="AZ10" s="409"/>
      <c r="BA10" s="410"/>
      <c r="BB10" s="410"/>
      <c r="BC10" s="410"/>
      <c r="BD10" s="410"/>
      <c r="BE10" s="410"/>
      <c r="BF10" s="410"/>
      <c r="BG10" s="410"/>
      <c r="BH10" s="410"/>
      <c r="BI10" s="412"/>
      <c r="BJ10" s="107"/>
      <c r="BK10" s="108"/>
      <c r="BV10" s="338"/>
      <c r="BW10" s="339"/>
      <c r="BX10" s="339"/>
      <c r="BY10" s="339"/>
      <c r="BZ10" s="339"/>
      <c r="CA10" s="339"/>
      <c r="CB10" s="339"/>
      <c r="CC10" s="339"/>
      <c r="CD10" s="339"/>
      <c r="CE10" s="339"/>
      <c r="CF10" s="339"/>
      <c r="CG10" s="339"/>
      <c r="CH10" s="340"/>
    </row>
    <row r="11" spans="1:112" ht="12" customHeight="1" x14ac:dyDescent="0.15">
      <c r="L11" s="25"/>
      <c r="M11" s="25"/>
      <c r="O11" s="110"/>
      <c r="P11" s="110"/>
      <c r="Q11" s="110"/>
      <c r="R11" s="110"/>
      <c r="S11" s="110"/>
      <c r="T11" s="110"/>
      <c r="U11" s="110"/>
      <c r="V11" s="110"/>
      <c r="W11" s="110"/>
      <c r="X11" s="110"/>
      <c r="AJ11" s="111"/>
      <c r="BA11" s="112"/>
      <c r="BB11" s="13"/>
      <c r="BC11" s="13"/>
      <c r="BD11" s="112"/>
      <c r="BE11" s="112"/>
      <c r="BF11" s="13"/>
      <c r="BG11" s="13"/>
      <c r="BH11" s="13"/>
      <c r="BI11" s="13"/>
    </row>
    <row r="12" spans="1:112" ht="12" customHeight="1" x14ac:dyDescent="0.15">
      <c r="B12" s="375" t="s">
        <v>98</v>
      </c>
      <c r="C12" s="376"/>
      <c r="D12" s="376"/>
      <c r="E12" s="376"/>
      <c r="F12" s="376"/>
      <c r="G12" s="376"/>
      <c r="H12" s="376"/>
      <c r="I12" s="376"/>
      <c r="J12" s="376"/>
      <c r="K12" s="376"/>
      <c r="L12" s="384" t="s">
        <v>99</v>
      </c>
      <c r="M12" s="384"/>
      <c r="N12" s="384"/>
      <c r="O12" s="384"/>
      <c r="P12" s="384"/>
      <c r="Q12" s="326" t="s">
        <v>319</v>
      </c>
      <c r="R12" s="326"/>
      <c r="S12" s="326"/>
      <c r="T12" s="326"/>
      <c r="U12" s="326"/>
      <c r="V12" s="326"/>
      <c r="W12" s="326"/>
      <c r="X12" s="326"/>
      <c r="Y12" s="326"/>
      <c r="Z12" s="326"/>
      <c r="AA12" s="326"/>
      <c r="AB12" s="326"/>
      <c r="AD12" s="111"/>
      <c r="AU12" s="112"/>
      <c r="AV12" s="13"/>
      <c r="AW12" s="13"/>
      <c r="AX12" s="13"/>
      <c r="AY12" s="13"/>
      <c r="AZ12" s="13"/>
      <c r="BA12" s="13"/>
      <c r="BB12" s="13"/>
      <c r="BC12" s="13"/>
    </row>
    <row r="13" spans="1:112" ht="12" customHeight="1" x14ac:dyDescent="0.15">
      <c r="B13" s="377"/>
      <c r="C13" s="378"/>
      <c r="D13" s="378"/>
      <c r="E13" s="378"/>
      <c r="F13" s="378"/>
      <c r="G13" s="378"/>
      <c r="H13" s="378"/>
      <c r="I13" s="378"/>
      <c r="J13" s="378"/>
      <c r="K13" s="378"/>
      <c r="L13" s="384"/>
      <c r="M13" s="384"/>
      <c r="N13" s="384"/>
      <c r="O13" s="384"/>
      <c r="P13" s="384"/>
      <c r="Q13" s="326"/>
      <c r="R13" s="326"/>
      <c r="S13" s="326"/>
      <c r="T13" s="326"/>
      <c r="U13" s="326"/>
      <c r="V13" s="326"/>
      <c r="W13" s="326"/>
      <c r="X13" s="326"/>
      <c r="Y13" s="326"/>
      <c r="Z13" s="326"/>
      <c r="AA13" s="326"/>
      <c r="AB13" s="326"/>
      <c r="AD13" s="111"/>
      <c r="AK13" s="13"/>
      <c r="AL13" s="13"/>
      <c r="AM13" s="13"/>
      <c r="AN13" s="13"/>
      <c r="AO13" s="13"/>
      <c r="AP13" s="13"/>
      <c r="AQ13" s="13"/>
      <c r="AR13" s="13"/>
      <c r="AS13" s="13"/>
      <c r="AT13" s="13"/>
      <c r="AU13" s="13"/>
      <c r="AV13" s="13"/>
      <c r="AW13" s="13"/>
      <c r="AX13" s="13"/>
      <c r="AY13" s="13"/>
      <c r="AZ13" s="13"/>
      <c r="BB13" s="13"/>
      <c r="BC13" s="13"/>
    </row>
    <row r="14" spans="1:112" ht="12" customHeight="1" x14ac:dyDescent="0.15">
      <c r="B14" s="379"/>
      <c r="C14" s="380"/>
      <c r="D14" s="380"/>
      <c r="E14" s="380"/>
      <c r="F14" s="380"/>
      <c r="G14" s="380"/>
      <c r="H14" s="380"/>
      <c r="I14" s="380"/>
      <c r="J14" s="380"/>
      <c r="K14" s="381"/>
      <c r="L14" s="384" t="s">
        <v>100</v>
      </c>
      <c r="M14" s="384"/>
      <c r="N14" s="384"/>
      <c r="O14" s="384"/>
      <c r="P14" s="384"/>
      <c r="Q14" s="393">
        <v>2</v>
      </c>
      <c r="R14" s="393"/>
      <c r="S14" s="393">
        <v>0</v>
      </c>
      <c r="T14" s="393"/>
      <c r="U14" s="393">
        <v>2</v>
      </c>
      <c r="V14" s="393"/>
      <c r="W14" s="393">
        <v>4</v>
      </c>
      <c r="X14" s="393"/>
      <c r="Y14" s="393"/>
      <c r="Z14" s="393"/>
      <c r="AA14" s="393"/>
      <c r="AB14" s="393"/>
      <c r="AC14" s="393"/>
      <c r="AD14" s="393"/>
      <c r="AE14" s="393"/>
      <c r="AF14" s="393"/>
      <c r="AJ14" s="111"/>
      <c r="AK14" s="13"/>
      <c r="AL14" s="13"/>
      <c r="AM14" s="13"/>
      <c r="AN14" s="13"/>
      <c r="AO14" s="13"/>
      <c r="AP14" s="13"/>
      <c r="AQ14" s="13"/>
      <c r="AR14" s="13"/>
      <c r="AS14" s="13"/>
      <c r="AT14" s="13"/>
      <c r="AU14" s="13"/>
      <c r="AV14" s="13"/>
      <c r="AW14" s="13"/>
      <c r="BA14" s="112"/>
      <c r="BB14" s="13"/>
      <c r="BC14" s="13"/>
      <c r="BD14" s="13"/>
      <c r="BE14" s="13"/>
      <c r="BF14" s="13"/>
      <c r="BG14" s="13"/>
      <c r="BH14" s="13"/>
      <c r="BI14" s="13"/>
    </row>
    <row r="15" spans="1:112" ht="12" customHeight="1" thickBot="1" x14ac:dyDescent="0.2">
      <c r="B15" s="382"/>
      <c r="C15" s="383"/>
      <c r="D15" s="383"/>
      <c r="E15" s="383"/>
      <c r="F15" s="383"/>
      <c r="G15" s="383"/>
      <c r="H15" s="383"/>
      <c r="I15" s="383"/>
      <c r="J15" s="383"/>
      <c r="K15" s="383"/>
      <c r="L15" s="392"/>
      <c r="M15" s="392"/>
      <c r="N15" s="392"/>
      <c r="O15" s="392"/>
      <c r="P15" s="392"/>
      <c r="Q15" s="394"/>
      <c r="R15" s="394"/>
      <c r="S15" s="394"/>
      <c r="T15" s="394"/>
      <c r="U15" s="394"/>
      <c r="V15" s="394"/>
      <c r="W15" s="394"/>
      <c r="X15" s="394"/>
      <c r="Y15" s="394"/>
      <c r="Z15" s="394"/>
      <c r="AA15" s="394"/>
      <c r="AB15" s="394"/>
      <c r="AC15" s="394"/>
      <c r="AD15" s="394"/>
      <c r="AE15" s="394"/>
      <c r="AF15" s="394"/>
      <c r="BA15" s="112"/>
      <c r="BB15" s="13"/>
      <c r="BC15" s="13"/>
      <c r="BD15" s="13"/>
      <c r="BE15" s="13"/>
      <c r="BF15" s="13"/>
      <c r="BG15" s="13"/>
      <c r="BH15" s="13"/>
      <c r="BI15" s="13"/>
    </row>
    <row r="16" spans="1:112" ht="12" customHeight="1" x14ac:dyDescent="0.15">
      <c r="B16" s="377" t="s">
        <v>101</v>
      </c>
      <c r="C16" s="378"/>
      <c r="D16" s="378"/>
      <c r="E16" s="378"/>
      <c r="F16" s="378"/>
      <c r="G16" s="378"/>
      <c r="H16" s="378"/>
      <c r="I16" s="378"/>
      <c r="J16" s="378"/>
      <c r="K16" s="395"/>
      <c r="L16" s="398" t="s">
        <v>102</v>
      </c>
      <c r="M16" s="356" t="str">
        <f>IF(入力シート!$I$7="","",MID(入力シート!$I$7,M1,1))</f>
        <v/>
      </c>
      <c r="N16" s="358" t="str">
        <f>IF(入力シート!$I$7="","",MID(入力シート!$I$7,N1,1))</f>
        <v/>
      </c>
      <c r="O16" s="358" t="str">
        <f>IF(入力シート!$I$7="","",MID(入力シート!$I$7,O1,1))</f>
        <v/>
      </c>
      <c r="P16" s="358" t="str">
        <f>IF(入力シート!$I$7="","",MID(入力シート!$I$7,P1,1))</f>
        <v/>
      </c>
      <c r="Q16" s="358" t="str">
        <f>IF(入力シート!$I$7="","",MID(入力シート!$I$7,Q1,1))</f>
        <v/>
      </c>
      <c r="R16" s="358" t="str">
        <f>IF(入力シート!$I$7="","",MID(入力シート!$I$7,R1,1))</f>
        <v/>
      </c>
      <c r="S16" s="358" t="str">
        <f>IF(入力シート!$I$7="","",MID(入力シート!$I$7,S1,1))</f>
        <v/>
      </c>
      <c r="T16" s="358" t="str">
        <f>IF(入力シート!$I$7="","",MID(入力シート!$I$7,T1,1))</f>
        <v/>
      </c>
      <c r="U16" s="358" t="str">
        <f>IF(入力シート!$I$7="","",MID(入力シート!$I$7,U1,1))</f>
        <v/>
      </c>
      <c r="V16" s="358" t="str">
        <f>IF(入力シート!$I$7="","",MID(入力シート!$I$7,V1,1))</f>
        <v/>
      </c>
      <c r="W16" s="358" t="str">
        <f>IF(入力シート!$I$7="","",MID(入力シート!$I$7,W1,1))</f>
        <v/>
      </c>
      <c r="X16" s="358" t="str">
        <f>IF(入力シート!$I$7="","",MID(入力シート!$I$7,X1,1))</f>
        <v/>
      </c>
      <c r="Y16" s="358" t="str">
        <f>IF(入力シート!$I$7="","",MID(入力シート!$I$7,Y1,1))</f>
        <v/>
      </c>
      <c r="Z16" s="358" t="str">
        <f>IF(入力シート!$I$7="","",MID(入力シート!$I$7,Z1,1))</f>
        <v/>
      </c>
      <c r="AA16" s="358" t="str">
        <f>IF(入力シート!$I$7="","",MID(入力シート!$I$7,AA1,1))</f>
        <v/>
      </c>
      <c r="AB16" s="358" t="str">
        <f>IF(入力シート!$I$7="","",MID(入力シート!$I$7,AB1,1))</f>
        <v/>
      </c>
      <c r="AC16" s="358" t="str">
        <f>IF(入力シート!$I$7="","",MID(入力シート!$I$7,AC1,1))</f>
        <v/>
      </c>
      <c r="AD16" s="358" t="str">
        <f>IF(入力シート!$I$7="","",MID(入力シート!$I$7,AD1,1))</f>
        <v/>
      </c>
      <c r="AE16" s="358" t="str">
        <f>IF(入力シート!$I$7="","",MID(入力シート!$I$7,AE1,1))</f>
        <v/>
      </c>
      <c r="AF16" s="358" t="str">
        <f>IF(入力シート!$I$7="","",MID(入力シート!$I$7,AF1,1))</f>
        <v/>
      </c>
      <c r="AG16" s="358" t="str">
        <f>IF(入力シート!$I$7="","",MID(入力シート!$I$7,AG1,1))</f>
        <v/>
      </c>
      <c r="AH16" s="358" t="str">
        <f>IF(入力シート!$I$7="","",MID(入力シート!$I$7,AH1,1))</f>
        <v/>
      </c>
      <c r="AI16" s="358" t="str">
        <f>IF(入力シート!$I$7="","",MID(入力シート!$I$7,AI1,1))</f>
        <v/>
      </c>
      <c r="AJ16" s="358" t="str">
        <f>IF(入力シート!$I$7="","",MID(入力シート!$I$7,AJ1,1))</f>
        <v/>
      </c>
      <c r="AK16" s="358" t="str">
        <f>IF(入力シート!$I$7="","",MID(入力シート!$I$7,AK1,1))</f>
        <v/>
      </c>
      <c r="AL16" s="358" t="str">
        <f>IF(入力シート!$I$7="","",MID(入力シート!$I$7,AL1,1))</f>
        <v/>
      </c>
      <c r="AM16" s="358" t="str">
        <f>IF(入力シート!$I$7="","",MID(入力シート!$I$7,AM1,1))</f>
        <v/>
      </c>
      <c r="AN16" s="358" t="str">
        <f>IF(入力シート!$I$7="","",MID(入力シート!$I$7,AN1,1))</f>
        <v/>
      </c>
      <c r="AO16" s="358" t="str">
        <f>IF(入力シート!$I$7="","",MID(入力シート!$I$7,AO1,1))</f>
        <v/>
      </c>
      <c r="AP16" s="358" t="str">
        <f>IF(入力シート!$I$7="","",MID(入力シート!$I$7,AP1,1))</f>
        <v/>
      </c>
      <c r="AQ16" s="358" t="str">
        <f>IF(入力シート!$I$7="","",MID(入力シート!$I$7,AQ1,1))</f>
        <v/>
      </c>
      <c r="AR16" s="358" t="str">
        <f>IF(入力シート!$I$7="","",MID(入力シート!$I$7,AR1,1))</f>
        <v/>
      </c>
      <c r="AS16" s="358" t="str">
        <f>IF(入力シート!$I$7="","",MID(入力シート!$I$7,AS1,1))</f>
        <v/>
      </c>
      <c r="AT16" s="358" t="str">
        <f>IF(入力シート!$I$7="","",MID(入力シート!$I$7,AT1,1))</f>
        <v/>
      </c>
      <c r="AU16" s="358" t="str">
        <f>IF(入力シート!$I$7="","",MID(入力シート!$I$7,AU1,1))</f>
        <v/>
      </c>
      <c r="AV16" s="358" t="str">
        <f>IF(入力シート!$I$7="","",MID(入力シート!$I$7,AV1,1))</f>
        <v/>
      </c>
      <c r="AW16" s="358" t="str">
        <f>IF(入力シート!$I$7="","",MID(入力シート!$I$7,AW1,1))</f>
        <v/>
      </c>
      <c r="AX16" s="358" t="str">
        <f>IF(入力シート!$I$7="","",MID(入力シート!$I$7,AX1,1))</f>
        <v/>
      </c>
      <c r="AY16" s="331" t="str">
        <f>IF(入力シート!$I$7="","",MID(入力シート!$I$7,AY1,1))</f>
        <v/>
      </c>
      <c r="AZ16" s="331" t="str">
        <f>IF(入力シート!$I$7="","",MID(入力シート!$I$7,AZ1,1))</f>
        <v/>
      </c>
      <c r="BA16" s="331" t="str">
        <f>IF(入力シート!$I$7="","",MID(入力シート!$I$7,BA1,1))</f>
        <v/>
      </c>
      <c r="BB16" s="331" t="str">
        <f>IF(入力シート!$I$7="","",MID(入力シート!$I$7,BB1,1))</f>
        <v/>
      </c>
      <c r="BC16" s="331" t="str">
        <f>IF(入力シート!$I$7="","",MID(入力シート!$I$7,BC1,1))</f>
        <v/>
      </c>
      <c r="BD16" s="331" t="str">
        <f>IF(入力シート!$I$7="","",MID(入力シート!$I$7,BD1,1))</f>
        <v/>
      </c>
      <c r="BE16" s="331" t="str">
        <f>IF(入力シート!$I$7="","",MID(入力シート!$I$7,BE1,1))</f>
        <v/>
      </c>
      <c r="BF16" s="331" t="str">
        <f>IF(入力シート!$I$7="","",MID(入力シート!$I$7,BF1,1))</f>
        <v/>
      </c>
      <c r="BG16" s="331" t="str">
        <f>IF(入力シート!$I$7="","",MID(入力シート!$I$7,BG1,1))</f>
        <v/>
      </c>
      <c r="BH16" s="331" t="str">
        <f>IF(入力シート!$I$7="","",MID(入力シート!$I$7,BH1,1))</f>
        <v/>
      </c>
      <c r="BI16" s="331" t="str">
        <f>IF(入力シート!$I$7="","",MID(入力シート!$I$7,BI1,1))</f>
        <v/>
      </c>
      <c r="BJ16" s="331" t="str">
        <f>IF(入力シート!$I$7="","",MID(入力シート!$I$7,BJ1,1))</f>
        <v/>
      </c>
      <c r="BK16" s="331" t="str">
        <f>IF(入力シート!$I$7="","",MID(入力シート!$I$7,BK1,1))</f>
        <v/>
      </c>
      <c r="BL16" s="331" t="str">
        <f>IF(入力シート!$I$7="","",MID(入力シート!$I$7,BL1,1))</f>
        <v/>
      </c>
      <c r="BM16" s="331" t="str">
        <f>IF(入力シート!$I$7="","",MID(入力シート!$I$7,BM1,1))</f>
        <v/>
      </c>
      <c r="BN16" s="333" t="str">
        <f>IF(入力シート!$I$7="","",MID(入力シート!$I$7,BN1,1))</f>
        <v/>
      </c>
    </row>
    <row r="17" spans="2:139" ht="12" customHeight="1" x14ac:dyDescent="0.15">
      <c r="B17" s="379"/>
      <c r="C17" s="381"/>
      <c r="D17" s="381"/>
      <c r="E17" s="381"/>
      <c r="F17" s="381"/>
      <c r="G17" s="381"/>
      <c r="H17" s="381"/>
      <c r="I17" s="381"/>
      <c r="J17" s="381"/>
      <c r="K17" s="396"/>
      <c r="L17" s="399"/>
      <c r="M17" s="357"/>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32"/>
      <c r="AZ17" s="332"/>
      <c r="BA17" s="332"/>
      <c r="BB17" s="332"/>
      <c r="BC17" s="332"/>
      <c r="BD17" s="332"/>
      <c r="BE17" s="332"/>
      <c r="BF17" s="332"/>
      <c r="BG17" s="332"/>
      <c r="BH17" s="332"/>
      <c r="BI17" s="332"/>
      <c r="BJ17" s="332"/>
      <c r="BK17" s="332"/>
      <c r="BL17" s="332"/>
      <c r="BM17" s="332"/>
      <c r="BN17" s="334"/>
    </row>
    <row r="18" spans="2:139" ht="12" customHeight="1" x14ac:dyDescent="0.15">
      <c r="B18" s="379"/>
      <c r="C18" s="381"/>
      <c r="D18" s="381"/>
      <c r="E18" s="381"/>
      <c r="F18" s="381"/>
      <c r="G18" s="381"/>
      <c r="H18" s="381"/>
      <c r="I18" s="381"/>
      <c r="J18" s="381"/>
      <c r="K18" s="396"/>
      <c r="L18" s="415" t="s">
        <v>103</v>
      </c>
      <c r="M18" s="417" t="str">
        <f>IF(入力シート!$I$6="","",MID(入力シート!$I$6,M2,1))</f>
        <v/>
      </c>
      <c r="N18" s="351"/>
      <c r="O18" s="350" t="str">
        <f>IF(入力シート!$I$6="","",MID(入力シート!$I$6,O2,1))</f>
        <v/>
      </c>
      <c r="P18" s="351"/>
      <c r="Q18" s="350" t="str">
        <f>IF(入力シート!$I$6="","",MID(入力シート!$I$6,Q2,1))</f>
        <v/>
      </c>
      <c r="R18" s="351"/>
      <c r="S18" s="350" t="str">
        <f>IF(入力シート!$I$6="","",MID(入力シート!$I$6,S2,1))</f>
        <v/>
      </c>
      <c r="T18" s="351"/>
      <c r="U18" s="350" t="str">
        <f>IF(入力シート!$I$6="","",MID(入力シート!$I$6,U2,1))</f>
        <v/>
      </c>
      <c r="V18" s="351"/>
      <c r="W18" s="350" t="str">
        <f>IF(入力シート!$I$6="","",MID(入力シート!$I$6,W2,1))</f>
        <v/>
      </c>
      <c r="X18" s="351"/>
      <c r="Y18" s="350" t="str">
        <f>IF(入力シート!$I$6="","",MID(入力シート!$I$6,Y2,1))</f>
        <v/>
      </c>
      <c r="Z18" s="351"/>
      <c r="AA18" s="350" t="str">
        <f>IF(入力シート!$I$6="","",MID(入力シート!$I$6,AA2,1))</f>
        <v/>
      </c>
      <c r="AB18" s="351"/>
      <c r="AC18" s="350" t="str">
        <f>IF(入力シート!$I$6="","",MID(入力シート!$I$6,AC2,1))</f>
        <v/>
      </c>
      <c r="AD18" s="351"/>
      <c r="AE18" s="350" t="str">
        <f>IF(入力シート!$I$6="","",MID(入力シート!$I$6,AE2,1))</f>
        <v/>
      </c>
      <c r="AF18" s="351"/>
      <c r="AG18" s="350" t="str">
        <f>IF(入力シート!$I$6="","",MID(入力シート!$I$6,AG2,1))</f>
        <v/>
      </c>
      <c r="AH18" s="351"/>
      <c r="AI18" s="350" t="str">
        <f>IF(入力シート!$I$6="","",MID(入力シート!$I$6,AI2,1))</f>
        <v/>
      </c>
      <c r="AJ18" s="351"/>
      <c r="AK18" s="350" t="str">
        <f>IF(入力シート!$I$6="","",MID(入力シート!$I$6,AK2,1))</f>
        <v/>
      </c>
      <c r="AL18" s="351"/>
      <c r="AM18" s="350" t="str">
        <f>IF(入力シート!$I$6="","",MID(入力シート!$I$6,AM2,1))</f>
        <v/>
      </c>
      <c r="AN18" s="351"/>
      <c r="AO18" s="350" t="str">
        <f>IF(入力シート!$I$6="","",MID(入力シート!$I$6,AO2,1))</f>
        <v/>
      </c>
      <c r="AP18" s="351"/>
      <c r="AQ18" s="350" t="str">
        <f>IF(入力シート!$I$6="","",MID(入力シート!$I$6,AQ2,1))</f>
        <v/>
      </c>
      <c r="AR18" s="351"/>
      <c r="AS18" s="350" t="str">
        <f>IF(入力シート!$I$6="","",MID(入力シート!$I$6,AS2,1))</f>
        <v/>
      </c>
      <c r="AT18" s="351"/>
      <c r="AU18" s="350" t="str">
        <f>IF(入力シート!$I$6="","",MID(入力シート!$I$6,AU2,1))</f>
        <v/>
      </c>
      <c r="AV18" s="351"/>
      <c r="AW18" s="350" t="str">
        <f>IF(入力シート!$I$6="","",MID(入力シート!$I$6,AW2,1))</f>
        <v/>
      </c>
      <c r="AX18" s="351"/>
      <c r="AY18" s="327" t="str">
        <f>IF(入力シート!$I$6="","",MID(入力シート!$I$6,AY2,1))</f>
        <v/>
      </c>
      <c r="AZ18" s="327"/>
      <c r="BA18" s="327" t="str">
        <f>IF(入力シート!$I$6="","",MID(入力シート!$I$6,BA2,1))</f>
        <v/>
      </c>
      <c r="BB18" s="327"/>
      <c r="BC18" s="327" t="str">
        <f>IF(入力シート!$I$6="","",MID(入力シート!$I$6,BC2,1))</f>
        <v/>
      </c>
      <c r="BD18" s="327"/>
      <c r="BE18" s="327" t="str">
        <f>IF(入力シート!$I$6="","",MID(入力シート!$I$6,BE2,1))</f>
        <v/>
      </c>
      <c r="BF18" s="327"/>
      <c r="BG18" s="327" t="str">
        <f>IF(入力シート!$I$6="","",MID(入力シート!$I$6,BG2,1))</f>
        <v/>
      </c>
      <c r="BH18" s="327"/>
      <c r="BI18" s="327" t="str">
        <f>IF(入力シート!$I$6="","",MID(入力シート!$I$6,BI2,1))</f>
        <v/>
      </c>
      <c r="BJ18" s="327"/>
      <c r="BK18" s="327" t="str">
        <f>IF(入力シート!$I$6="","",MID(入力シート!$I$6,BK2,1))</f>
        <v/>
      </c>
      <c r="BL18" s="327"/>
      <c r="BM18" s="327" t="str">
        <f>IF(入力シート!$I$6="","",MID(入力シート!$I$6,BM2,1))</f>
        <v/>
      </c>
      <c r="BN18" s="329"/>
    </row>
    <row r="19" spans="2:139" ht="12" customHeight="1" thickBot="1" x14ac:dyDescent="0.2">
      <c r="B19" s="382"/>
      <c r="C19" s="383"/>
      <c r="D19" s="383"/>
      <c r="E19" s="383"/>
      <c r="F19" s="383"/>
      <c r="G19" s="383"/>
      <c r="H19" s="383"/>
      <c r="I19" s="383"/>
      <c r="J19" s="383"/>
      <c r="K19" s="397"/>
      <c r="L19" s="416"/>
      <c r="M19" s="418"/>
      <c r="N19" s="353"/>
      <c r="O19" s="352"/>
      <c r="P19" s="353"/>
      <c r="Q19" s="352"/>
      <c r="R19" s="353"/>
      <c r="S19" s="352"/>
      <c r="T19" s="353"/>
      <c r="U19" s="352"/>
      <c r="V19" s="353"/>
      <c r="W19" s="352"/>
      <c r="X19" s="353"/>
      <c r="Y19" s="352"/>
      <c r="Z19" s="353"/>
      <c r="AA19" s="352"/>
      <c r="AB19" s="353"/>
      <c r="AC19" s="352"/>
      <c r="AD19" s="353"/>
      <c r="AE19" s="352"/>
      <c r="AF19" s="353"/>
      <c r="AG19" s="352"/>
      <c r="AH19" s="353"/>
      <c r="AI19" s="352"/>
      <c r="AJ19" s="353"/>
      <c r="AK19" s="352"/>
      <c r="AL19" s="353"/>
      <c r="AM19" s="352"/>
      <c r="AN19" s="353"/>
      <c r="AO19" s="352"/>
      <c r="AP19" s="353"/>
      <c r="AQ19" s="352"/>
      <c r="AR19" s="353"/>
      <c r="AS19" s="352"/>
      <c r="AT19" s="353"/>
      <c r="AU19" s="352"/>
      <c r="AV19" s="353"/>
      <c r="AW19" s="352"/>
      <c r="AX19" s="353"/>
      <c r="AY19" s="328"/>
      <c r="AZ19" s="328"/>
      <c r="BA19" s="328"/>
      <c r="BB19" s="328"/>
      <c r="BC19" s="328"/>
      <c r="BD19" s="328"/>
      <c r="BE19" s="328"/>
      <c r="BF19" s="328"/>
      <c r="BG19" s="328"/>
      <c r="BH19" s="328"/>
      <c r="BI19" s="328"/>
      <c r="BJ19" s="328"/>
      <c r="BK19" s="328"/>
      <c r="BL19" s="328"/>
      <c r="BM19" s="328"/>
      <c r="BN19" s="330"/>
    </row>
    <row r="20" spans="2:139" ht="12" customHeight="1" thickBot="1" x14ac:dyDescent="0.2">
      <c r="B20" s="377" t="s">
        <v>105</v>
      </c>
      <c r="C20" s="378"/>
      <c r="D20" s="378"/>
      <c r="E20" s="378"/>
      <c r="F20" s="378"/>
      <c r="G20" s="378"/>
      <c r="H20" s="378"/>
      <c r="I20" s="378"/>
      <c r="J20" s="378"/>
      <c r="K20" s="378"/>
      <c r="L20" s="419" t="s">
        <v>106</v>
      </c>
      <c r="M20" s="420"/>
      <c r="N20" s="420"/>
      <c r="O20" s="420"/>
      <c r="P20" s="421"/>
      <c r="Q20" s="425" t="str">
        <f>IF(入力シート!$I$10="","",MID(入力シート!$I$10,M1,1))</f>
        <v/>
      </c>
      <c r="R20" s="386" t="str">
        <f>IF(入力シート!$I$10="","",MID(入力シート!$I$10,N1,1))</f>
        <v/>
      </c>
      <c r="S20" s="386" t="str">
        <f>IF(入力シート!$I$10="","",MID(入力シート!$I$10,O1,1))</f>
        <v/>
      </c>
      <c r="T20" s="386" t="str">
        <f>IF(入力シート!$I$10="","",MID(入力シート!$I$10,P1,1))</f>
        <v/>
      </c>
      <c r="U20" s="386" t="str">
        <f>IF(入力シート!$I$10="","",MID(入力シート!$I$10,Q1,1))</f>
        <v/>
      </c>
      <c r="V20" s="386" t="str">
        <f>IF(入力シート!$I$10="","",MID(入力シート!$I$10,R1,1))</f>
        <v/>
      </c>
      <c r="W20" s="386" t="str">
        <f>IF(入力シート!$I$10="","",MID(入力シート!$I$10,S1,1))</f>
        <v/>
      </c>
      <c r="X20" s="386" t="str">
        <f>IF(入力シート!$I$10="","",MID(入力シート!$I$10,T1,1))</f>
        <v/>
      </c>
      <c r="Y20" s="386" t="str">
        <f>IF(入力シート!$I$10="","",MID(入力シート!$I$10,U1,1))</f>
        <v/>
      </c>
      <c r="Z20" s="386" t="str">
        <f>IF(入力シート!$I$10="","",MID(入力シート!$I$10,V1,1))</f>
        <v/>
      </c>
      <c r="AA20" s="386" t="str">
        <f>IF(入力シート!$I$10="","",MID(入力シート!$I$10,W1,1))</f>
        <v/>
      </c>
      <c r="AB20" s="386" t="str">
        <f>IF(入力シート!$I$10="","",MID(入力シート!$I$10,X1,1))</f>
        <v/>
      </c>
      <c r="AC20" s="386" t="str">
        <f>IF(入力シート!$I$10="","",MID(入力シート!$I$10,Y1,1))</f>
        <v/>
      </c>
      <c r="AD20" s="386" t="str">
        <f>IF(入力シート!$I$10="","",MID(入力シート!$I$10,Z1,1))</f>
        <v/>
      </c>
      <c r="AE20" s="386" t="str">
        <f>IF(入力シート!$I$10="","",MID(入力シート!$I$10,AA1,1))</f>
        <v/>
      </c>
      <c r="AF20" s="386" t="str">
        <f>IF(入力シート!$I$10="","",MID(入力シート!$I$10,AB1,1))</f>
        <v/>
      </c>
      <c r="AG20" s="386" t="str">
        <f>IF(入力シート!$I$10="","",MID(入力シート!$I$10,AC1,1))</f>
        <v/>
      </c>
      <c r="AH20" s="386" t="str">
        <f>IF(入力シート!$I$10="","",MID(入力シート!$I$10,AD1,1))</f>
        <v/>
      </c>
      <c r="AI20" s="386" t="str">
        <f>IF(入力シート!$I$10="","",MID(入力シート!$I$10,AE1,1))</f>
        <v/>
      </c>
      <c r="AJ20" s="438" t="str">
        <f>IF(入力シート!$I$10="","",MID(入力シート!$I$10,AF1,1))</f>
        <v/>
      </c>
      <c r="AQ20" s="13"/>
      <c r="AR20" s="13"/>
      <c r="AS20" s="13"/>
      <c r="AT20" s="13"/>
      <c r="AU20" s="13"/>
      <c r="AV20" s="13"/>
      <c r="AW20" s="13"/>
      <c r="AX20" s="13"/>
      <c r="AY20" s="13"/>
      <c r="AZ20" s="13"/>
      <c r="BA20" s="13"/>
      <c r="BB20" s="13"/>
      <c r="BC20" s="13"/>
    </row>
    <row r="21" spans="2:139" ht="12" customHeight="1" thickBot="1" x14ac:dyDescent="0.2">
      <c r="B21" s="377"/>
      <c r="C21" s="378"/>
      <c r="D21" s="378"/>
      <c r="E21" s="378"/>
      <c r="F21" s="378"/>
      <c r="G21" s="378"/>
      <c r="H21" s="378"/>
      <c r="I21" s="378"/>
      <c r="J21" s="378"/>
      <c r="K21" s="378"/>
      <c r="L21" s="422"/>
      <c r="M21" s="423"/>
      <c r="N21" s="423"/>
      <c r="O21" s="423"/>
      <c r="P21" s="424"/>
      <c r="Q21" s="425"/>
      <c r="R21" s="386"/>
      <c r="S21" s="386"/>
      <c r="T21" s="386"/>
      <c r="U21" s="386"/>
      <c r="V21" s="386"/>
      <c r="W21" s="386"/>
      <c r="X21" s="386"/>
      <c r="Y21" s="386"/>
      <c r="Z21" s="386"/>
      <c r="AA21" s="386"/>
      <c r="AB21" s="386"/>
      <c r="AC21" s="386"/>
      <c r="AD21" s="386"/>
      <c r="AE21" s="386"/>
      <c r="AF21" s="386"/>
      <c r="AG21" s="386"/>
      <c r="AH21" s="386"/>
      <c r="AI21" s="386"/>
      <c r="AJ21" s="438"/>
      <c r="AQ21" s="13"/>
      <c r="AR21" s="13"/>
      <c r="AS21" s="13"/>
      <c r="AT21" s="13"/>
      <c r="AU21" s="13"/>
      <c r="AV21" s="13"/>
      <c r="AW21" s="13"/>
      <c r="AX21" s="13"/>
      <c r="AY21" s="13"/>
      <c r="AZ21" s="13"/>
      <c r="BA21" s="13"/>
      <c r="BB21" s="13"/>
      <c r="BC21" s="13"/>
      <c r="BD21" s="13"/>
      <c r="BE21" s="349" t="s">
        <v>104</v>
      </c>
      <c r="BF21" s="349"/>
      <c r="BG21" s="349"/>
      <c r="BH21" s="349"/>
      <c r="BI21" s="349"/>
      <c r="BJ21" s="349"/>
      <c r="BK21" s="349"/>
      <c r="BL21" s="349"/>
    </row>
    <row r="22" spans="2:139" ht="12" customHeight="1" thickBot="1" x14ac:dyDescent="0.2">
      <c r="B22" s="377"/>
      <c r="C22" s="378"/>
      <c r="D22" s="378"/>
      <c r="E22" s="378"/>
      <c r="F22" s="378"/>
      <c r="G22" s="378"/>
      <c r="H22" s="378"/>
      <c r="I22" s="378"/>
      <c r="J22" s="378"/>
      <c r="K22" s="378"/>
      <c r="L22" s="419" t="s">
        <v>110</v>
      </c>
      <c r="M22" s="420"/>
      <c r="N22" s="420"/>
      <c r="O22" s="420"/>
      <c r="P22" s="421"/>
      <c r="Q22" s="432" t="str">
        <f>IF(入力シート!$I$9="","",MID(入力シート!$I$9,M2,1))</f>
        <v/>
      </c>
      <c r="R22" s="433"/>
      <c r="S22" s="434" t="str">
        <f>IF(入力シート!$I$9="","",MID(入力シート!$I$9,O2,1))</f>
        <v/>
      </c>
      <c r="T22" s="433"/>
      <c r="U22" s="434" t="str">
        <f>IF(入力シート!$I$9="","",MID(入力シート!$I$9,Q2,1))</f>
        <v/>
      </c>
      <c r="V22" s="433"/>
      <c r="W22" s="434" t="str">
        <f>IF(入力シート!$I$9="","",MID(入力シート!$I$9,S2,1))</f>
        <v/>
      </c>
      <c r="X22" s="433"/>
      <c r="Y22" s="435" t="str">
        <f>IF(入力シート!$I$9="","",MID(入力シート!$I$9,U2,1))</f>
        <v/>
      </c>
      <c r="Z22" s="435"/>
      <c r="AA22" s="435" t="str">
        <f>IF(入力シート!$I$9="","",MID(入力シート!$I$9,W2,1))</f>
        <v/>
      </c>
      <c r="AB22" s="435"/>
      <c r="AC22" s="435" t="str">
        <f>IF(入力シート!$I$9="","",MID(入力シート!$I$9,Y2,1))</f>
        <v/>
      </c>
      <c r="AD22" s="435"/>
      <c r="AE22" s="435" t="str">
        <f>IF(入力シート!$I$9="","",MID(入力シート!$I$9,AA2,1))</f>
        <v/>
      </c>
      <c r="AF22" s="435"/>
      <c r="AG22" s="435" t="str">
        <f>IF(入力シート!$I$9="","",MID(入力シート!$I$9,AC2,1))</f>
        <v/>
      </c>
      <c r="AH22" s="435"/>
      <c r="AI22" s="435" t="str">
        <f>IF(入力シート!$I$9="","",MID(入力シート!$I$9,AE2,1))</f>
        <v/>
      </c>
      <c r="AJ22" s="436"/>
      <c r="AO22" s="13"/>
      <c r="AP22" s="13"/>
      <c r="AQ22" s="13"/>
      <c r="AR22" s="13"/>
      <c r="AS22" s="13"/>
      <c r="AT22" s="13"/>
      <c r="AU22" s="13"/>
      <c r="AV22" s="13"/>
      <c r="AW22" s="13"/>
      <c r="AX22" s="13"/>
      <c r="AY22" s="13"/>
      <c r="AZ22" s="13"/>
      <c r="BA22" s="13"/>
      <c r="BB22" s="13"/>
      <c r="BC22" s="13"/>
      <c r="BE22" s="19"/>
      <c r="BF22" s="171" t="s">
        <v>107</v>
      </c>
      <c r="BG22" s="171"/>
      <c r="BH22" s="171"/>
      <c r="BI22" s="171" t="s">
        <v>108</v>
      </c>
      <c r="BJ22" s="171"/>
    </row>
    <row r="23" spans="2:139" ht="12" customHeight="1" thickBot="1" x14ac:dyDescent="0.2">
      <c r="B23" s="377"/>
      <c r="C23" s="378"/>
      <c r="D23" s="378"/>
      <c r="E23" s="378"/>
      <c r="F23" s="378"/>
      <c r="G23" s="378"/>
      <c r="H23" s="378"/>
      <c r="I23" s="378"/>
      <c r="J23" s="378"/>
      <c r="K23" s="378"/>
      <c r="L23" s="422"/>
      <c r="M23" s="423"/>
      <c r="N23" s="423"/>
      <c r="O23" s="423"/>
      <c r="P23" s="424"/>
      <c r="Q23" s="432"/>
      <c r="R23" s="433"/>
      <c r="S23" s="434"/>
      <c r="T23" s="433"/>
      <c r="U23" s="434"/>
      <c r="V23" s="433"/>
      <c r="W23" s="434"/>
      <c r="X23" s="433"/>
      <c r="Y23" s="435"/>
      <c r="Z23" s="435"/>
      <c r="AA23" s="435"/>
      <c r="AB23" s="435"/>
      <c r="AC23" s="435"/>
      <c r="AD23" s="435"/>
      <c r="AE23" s="435"/>
      <c r="AF23" s="435"/>
      <c r="AG23" s="435"/>
      <c r="AH23" s="435"/>
      <c r="AI23" s="435"/>
      <c r="AJ23" s="436"/>
      <c r="AO23" s="112"/>
      <c r="AP23" s="112"/>
      <c r="AQ23" s="112"/>
      <c r="AR23" s="112"/>
      <c r="AS23" s="112"/>
      <c r="AT23" s="112"/>
      <c r="AU23" s="112"/>
      <c r="AV23" s="112"/>
      <c r="AW23" s="112"/>
      <c r="AX23" s="112"/>
      <c r="AY23" s="112"/>
      <c r="AZ23" s="112"/>
      <c r="BA23" s="112"/>
      <c r="BB23" s="112"/>
      <c r="BC23" s="112"/>
      <c r="BD23" s="112"/>
      <c r="BE23" s="19"/>
      <c r="BF23" s="170" t="s">
        <v>109</v>
      </c>
      <c r="BG23" s="170"/>
      <c r="BH23" s="170"/>
      <c r="BI23" s="171" t="s">
        <v>327</v>
      </c>
      <c r="BJ23" s="171"/>
    </row>
    <row r="24" spans="2:139" ht="12" customHeight="1" x14ac:dyDescent="0.15">
      <c r="B24" s="377"/>
      <c r="C24" s="378"/>
      <c r="D24" s="378"/>
      <c r="E24" s="378"/>
      <c r="F24" s="378"/>
      <c r="G24" s="378"/>
      <c r="H24" s="378"/>
      <c r="I24" s="378"/>
      <c r="J24" s="378"/>
      <c r="K24" s="378"/>
      <c r="L24" s="426" t="s">
        <v>114</v>
      </c>
      <c r="M24" s="427"/>
      <c r="N24" s="427"/>
      <c r="O24" s="427"/>
      <c r="P24" s="428"/>
      <c r="Q24" s="417" t="str">
        <f>IF(入力シート!$I$8="","",MID(入力シート!$I$8,M2,1))</f>
        <v/>
      </c>
      <c r="R24" s="351"/>
      <c r="S24" s="350" t="str">
        <f>IF(入力シート!$I$8="","",MID(入力シート!$I$8,O2,1))</f>
        <v/>
      </c>
      <c r="T24" s="351"/>
      <c r="U24" s="350" t="str">
        <f>IF(入力シート!$I$8="","",MID(入力シート!$I$8,Q2,1))</f>
        <v/>
      </c>
      <c r="V24" s="351"/>
      <c r="W24" s="350" t="str">
        <f>IF(入力シート!$I$8="","",MID(入力シート!$I$8,S2,1))</f>
        <v/>
      </c>
      <c r="X24" s="351"/>
      <c r="Y24" s="363" t="str">
        <f>IF(入力シート!$I$8="","",MID(入力シート!$I$8,U2,1))</f>
        <v/>
      </c>
      <c r="Z24" s="363"/>
      <c r="AA24" s="363" t="str">
        <f>IF(入力シート!$I$8="","",MID(入力シート!$I$8,W2,1))</f>
        <v/>
      </c>
      <c r="AB24" s="363"/>
      <c r="AC24" s="363" t="str">
        <f>IF(入力シート!$I$8="","",MID(入力シート!$I$8,Y2,1))</f>
        <v/>
      </c>
      <c r="AD24" s="363"/>
      <c r="AE24" s="363" t="str">
        <f>IF(入力シート!$I$8="","",MID(入力シート!$I$8,AA2,1))</f>
        <v/>
      </c>
      <c r="AF24" s="363"/>
      <c r="AG24" s="363" t="str">
        <f>IF(入力シート!$I$8="","",MID(入力シート!$I$8,AC2,1))</f>
        <v/>
      </c>
      <c r="AH24" s="437"/>
      <c r="AI24" s="113" t="s">
        <v>115</v>
      </c>
      <c r="AU24" s="112"/>
      <c r="AV24" s="112"/>
      <c r="AW24" s="112"/>
      <c r="AX24" s="112"/>
      <c r="AY24" s="112"/>
      <c r="AZ24" s="112"/>
      <c r="BA24" s="112"/>
      <c r="BB24" s="112"/>
      <c r="BC24" s="112"/>
      <c r="BD24" s="112"/>
      <c r="BE24" s="25"/>
      <c r="BF24" s="170" t="s">
        <v>111</v>
      </c>
      <c r="BG24" s="170"/>
      <c r="BH24" s="170"/>
      <c r="BI24" s="171" t="s">
        <v>328</v>
      </c>
      <c r="BJ24" s="171"/>
    </row>
    <row r="25" spans="2:139" ht="12" customHeight="1" thickBot="1" x14ac:dyDescent="0.2">
      <c r="B25" s="389"/>
      <c r="C25" s="390"/>
      <c r="D25" s="390"/>
      <c r="E25" s="390"/>
      <c r="F25" s="390"/>
      <c r="G25" s="390"/>
      <c r="H25" s="390"/>
      <c r="I25" s="390"/>
      <c r="J25" s="390"/>
      <c r="K25" s="390"/>
      <c r="L25" s="429"/>
      <c r="M25" s="430"/>
      <c r="N25" s="430"/>
      <c r="O25" s="430"/>
      <c r="P25" s="431"/>
      <c r="Q25" s="418"/>
      <c r="R25" s="353"/>
      <c r="S25" s="352"/>
      <c r="T25" s="353"/>
      <c r="U25" s="352"/>
      <c r="V25" s="353"/>
      <c r="W25" s="352"/>
      <c r="X25" s="353"/>
      <c r="Y25" s="348"/>
      <c r="Z25" s="348"/>
      <c r="AA25" s="348"/>
      <c r="AB25" s="348"/>
      <c r="AC25" s="348"/>
      <c r="AD25" s="348"/>
      <c r="AE25" s="348"/>
      <c r="AF25" s="348"/>
      <c r="AG25" s="348"/>
      <c r="AH25" s="365"/>
      <c r="AQ25" s="114"/>
      <c r="AR25" s="114"/>
      <c r="AS25" s="114"/>
      <c r="AT25" s="114"/>
      <c r="AU25" s="112"/>
      <c r="AV25" s="112"/>
      <c r="AW25" s="112"/>
      <c r="AX25" s="112"/>
      <c r="AY25" s="112"/>
      <c r="AZ25" s="112"/>
      <c r="BA25" s="112"/>
      <c r="BB25" s="112"/>
      <c r="BC25" s="112"/>
      <c r="BD25" s="112"/>
      <c r="BE25" s="25"/>
      <c r="BF25" s="170" t="s">
        <v>112</v>
      </c>
      <c r="BG25" s="170"/>
      <c r="BH25" s="170"/>
      <c r="BI25" s="171" t="s">
        <v>113</v>
      </c>
      <c r="BJ25" s="171"/>
    </row>
    <row r="26" spans="2:139" ht="12" customHeight="1" x14ac:dyDescent="0.15">
      <c r="B26" s="375" t="s">
        <v>120</v>
      </c>
      <c r="C26" s="376"/>
      <c r="D26" s="376"/>
      <c r="E26" s="376"/>
      <c r="F26" s="376"/>
      <c r="G26" s="376"/>
      <c r="H26" s="376"/>
      <c r="I26" s="376"/>
      <c r="J26" s="376"/>
      <c r="K26" s="387"/>
      <c r="L26" s="439" t="s">
        <v>11</v>
      </c>
      <c r="M26" s="440"/>
      <c r="N26" s="440"/>
      <c r="O26" s="440"/>
      <c r="P26" s="441"/>
      <c r="Q26" s="445" t="str">
        <f>IF(入力シート!$I$11="","",MID(入力シート!$I$11,1,1))</f>
        <v/>
      </c>
      <c r="R26" s="355"/>
      <c r="S26" s="354" t="str">
        <f>IF(入力シート!$I$11="","",MID(入力シート!$I$11,2,1))</f>
        <v/>
      </c>
      <c r="T26" s="355"/>
      <c r="U26" s="354" t="str">
        <f>IF(入力シート!$I$11="","",MID(入力シート!$I$11,3,1))</f>
        <v/>
      </c>
      <c r="V26" s="355"/>
      <c r="W26" s="449" t="s">
        <v>250</v>
      </c>
      <c r="X26" s="450"/>
      <c r="Y26" s="347" t="str">
        <f>IF(入力シート!$L$11="","",MID(入力シート!$L$11,1,1))</f>
        <v/>
      </c>
      <c r="Z26" s="347"/>
      <c r="AA26" s="347" t="str">
        <f>IF(入力シート!$L$11="","",MID(入力シート!$L$11,2,1))</f>
        <v/>
      </c>
      <c r="AB26" s="347"/>
      <c r="AC26" s="347" t="str">
        <f>IF(入力シート!$L$11="","",MID(入力シート!$L$11,3,1))</f>
        <v/>
      </c>
      <c r="AD26" s="347"/>
      <c r="AE26" s="347" t="str">
        <f>IF(入力シート!$L$11="","",MID(入力シート!$L$11,4,1))</f>
        <v/>
      </c>
      <c r="AF26" s="364"/>
      <c r="BF26" s="170" t="s">
        <v>116</v>
      </c>
      <c r="BG26" s="170"/>
      <c r="BH26" s="170"/>
      <c r="BI26" s="171" t="s">
        <v>117</v>
      </c>
      <c r="BJ26" s="171"/>
    </row>
    <row r="27" spans="2:139" ht="12" customHeight="1" thickBot="1" x14ac:dyDescent="0.2">
      <c r="B27" s="377"/>
      <c r="C27" s="378"/>
      <c r="D27" s="378"/>
      <c r="E27" s="378"/>
      <c r="F27" s="378"/>
      <c r="G27" s="378"/>
      <c r="H27" s="378"/>
      <c r="I27" s="378"/>
      <c r="J27" s="378"/>
      <c r="K27" s="388"/>
      <c r="L27" s="442"/>
      <c r="M27" s="443"/>
      <c r="N27" s="443"/>
      <c r="O27" s="443"/>
      <c r="P27" s="444"/>
      <c r="Q27" s="446"/>
      <c r="R27" s="447"/>
      <c r="S27" s="448"/>
      <c r="T27" s="447"/>
      <c r="U27" s="448"/>
      <c r="V27" s="447"/>
      <c r="W27" s="451"/>
      <c r="X27" s="452"/>
      <c r="Y27" s="453"/>
      <c r="Z27" s="453"/>
      <c r="AA27" s="453"/>
      <c r="AB27" s="453"/>
      <c r="AC27" s="453"/>
      <c r="AD27" s="453"/>
      <c r="AE27" s="453"/>
      <c r="AF27" s="463"/>
      <c r="AG27" s="114"/>
      <c r="AH27" s="114"/>
      <c r="AI27" s="114"/>
      <c r="AJ27" s="114"/>
      <c r="AK27" s="114"/>
      <c r="AL27" s="114"/>
      <c r="AM27" s="114"/>
      <c r="AN27" s="114"/>
      <c r="AO27" s="114"/>
      <c r="AP27" s="114"/>
      <c r="AQ27" s="114"/>
      <c r="AY27" s="114"/>
      <c r="AZ27" s="114"/>
      <c r="BA27" s="114"/>
      <c r="BB27" s="114"/>
      <c r="BC27" s="13"/>
      <c r="BD27" s="13"/>
      <c r="BF27" s="170" t="s">
        <v>118</v>
      </c>
      <c r="BG27" s="170"/>
      <c r="BH27" s="170"/>
      <c r="BI27" s="171" t="s">
        <v>119</v>
      </c>
      <c r="BJ27" s="171"/>
      <c r="CF27" s="115"/>
    </row>
    <row r="28" spans="2:139" ht="12" customHeight="1" x14ac:dyDescent="0.15">
      <c r="B28" s="377"/>
      <c r="C28" s="378"/>
      <c r="D28" s="378"/>
      <c r="E28" s="378"/>
      <c r="F28" s="378"/>
      <c r="G28" s="378"/>
      <c r="H28" s="378"/>
      <c r="I28" s="378"/>
      <c r="J28" s="378"/>
      <c r="K28" s="388"/>
      <c r="L28" s="439" t="s">
        <v>16</v>
      </c>
      <c r="M28" s="440"/>
      <c r="N28" s="440"/>
      <c r="O28" s="440"/>
      <c r="P28" s="441"/>
      <c r="Q28" s="454" t="str">
        <f>IF(入力シート!$I$14="","",MID(入力シート!$I$14,M2,1))</f>
        <v/>
      </c>
      <c r="R28" s="355"/>
      <c r="S28" s="354" t="str">
        <f>IF(入力シート!$I$14="","",MID(入力シート!$I$14,O2,1))</f>
        <v/>
      </c>
      <c r="T28" s="355"/>
      <c r="U28" s="354" t="str">
        <f>IF(入力シート!$I$14="","",MID(入力シート!$I$14,Q2,1))</f>
        <v/>
      </c>
      <c r="V28" s="355"/>
      <c r="W28" s="354" t="str">
        <f>IF(入力シート!$I$14="","",MID(入力シート!$I$14,S2,1))</f>
        <v/>
      </c>
      <c r="X28" s="355"/>
      <c r="Y28" s="347" t="str">
        <f>IF(入力シート!$I$14="","",MID(入力シート!$I$14,U2,1))</f>
        <v/>
      </c>
      <c r="Z28" s="347"/>
      <c r="AA28" s="347" t="str">
        <f>IF(入力シート!$I$14="","",MID(入力シート!$I$14,W2,1))</f>
        <v/>
      </c>
      <c r="AB28" s="347"/>
      <c r="AC28" s="347" t="str">
        <f>IF(入力シート!$I$14="","",MID(入力シート!$I$14,Y2,1))</f>
        <v/>
      </c>
      <c r="AD28" s="347"/>
      <c r="AE28" s="347" t="str">
        <f>IF(入力シート!$I$14="","",MID(入力シート!$I$14,AA2,1))</f>
        <v/>
      </c>
      <c r="AF28" s="347"/>
      <c r="AG28" s="347" t="str">
        <f>IF(入力シート!$I$14="","",MID(入力シート!$I$14,AC2,1))</f>
        <v/>
      </c>
      <c r="AH28" s="347"/>
      <c r="AI28" s="347" t="str">
        <f>IF(入力シート!$I$14="","",MID(入力シート!$I$14,AE2,1))</f>
        <v/>
      </c>
      <c r="AJ28" s="347"/>
      <c r="AK28" s="347" t="str">
        <f>IF(入力シート!$I$14="","",MID(入力シート!$I$14,AG2,1))</f>
        <v/>
      </c>
      <c r="AL28" s="347"/>
      <c r="AM28" s="347" t="str">
        <f>IF(入力シート!$I$14="","",MID(入力シート!$I$14,AI2,1))</f>
        <v/>
      </c>
      <c r="AN28" s="364"/>
      <c r="BF28" s="170" t="s">
        <v>121</v>
      </c>
      <c r="BG28" s="170"/>
      <c r="BH28" s="170"/>
      <c r="BI28" s="171" t="s">
        <v>122</v>
      </c>
      <c r="BJ28" s="171"/>
    </row>
    <row r="29" spans="2:139" ht="12" customHeight="1" thickBot="1" x14ac:dyDescent="0.2">
      <c r="B29" s="377"/>
      <c r="C29" s="378"/>
      <c r="D29" s="378"/>
      <c r="E29" s="378"/>
      <c r="F29" s="378"/>
      <c r="G29" s="378"/>
      <c r="H29" s="378"/>
      <c r="I29" s="378"/>
      <c r="J29" s="378"/>
      <c r="K29" s="388"/>
      <c r="L29" s="442"/>
      <c r="M29" s="443"/>
      <c r="N29" s="443"/>
      <c r="O29" s="443"/>
      <c r="P29" s="444"/>
      <c r="Q29" s="455"/>
      <c r="R29" s="353"/>
      <c r="S29" s="352"/>
      <c r="T29" s="353"/>
      <c r="U29" s="352"/>
      <c r="V29" s="353"/>
      <c r="W29" s="352"/>
      <c r="X29" s="353"/>
      <c r="Y29" s="348"/>
      <c r="Z29" s="348"/>
      <c r="AA29" s="348"/>
      <c r="AB29" s="348"/>
      <c r="AC29" s="348"/>
      <c r="AD29" s="348"/>
      <c r="AE29" s="348"/>
      <c r="AF29" s="348"/>
      <c r="AG29" s="348"/>
      <c r="AH29" s="348"/>
      <c r="AI29" s="348"/>
      <c r="AJ29" s="348"/>
      <c r="AK29" s="348"/>
      <c r="AL29" s="348"/>
      <c r="AM29" s="348"/>
      <c r="AN29" s="365"/>
    </row>
    <row r="30" spans="2:139" ht="12" customHeight="1" x14ac:dyDescent="0.15">
      <c r="B30" s="377"/>
      <c r="C30" s="378"/>
      <c r="D30" s="378"/>
      <c r="E30" s="378"/>
      <c r="F30" s="378"/>
      <c r="G30" s="378"/>
      <c r="H30" s="378"/>
      <c r="I30" s="378"/>
      <c r="J30" s="378"/>
      <c r="K30" s="388"/>
      <c r="L30" s="456" t="s">
        <v>17</v>
      </c>
      <c r="M30" s="457"/>
      <c r="N30" s="457"/>
      <c r="O30" s="457"/>
      <c r="P30" s="458"/>
      <c r="Q30" s="454" t="str">
        <f>IF(入力シート!$V$14="","",MID(入力シート!$V$14,M2,1))</f>
        <v/>
      </c>
      <c r="R30" s="355"/>
      <c r="S30" s="354" t="str">
        <f>IF(入力シート!$V$14="","",MID(入力シート!$V$14,O2,1))</f>
        <v/>
      </c>
      <c r="T30" s="355"/>
      <c r="U30" s="354" t="str">
        <f>IF(入力シート!$V$14="","",MID(入力シート!$V$14,Q2,1))</f>
        <v/>
      </c>
      <c r="V30" s="355"/>
      <c r="W30" s="354" t="str">
        <f>IF(入力シート!$V$14="","",MID(入力シート!$V$14,S2,1))</f>
        <v/>
      </c>
      <c r="X30" s="355"/>
      <c r="Y30" s="347" t="str">
        <f>IF(入力シート!$V$14="","",MID(入力シート!$V$14,U2,1))</f>
        <v/>
      </c>
      <c r="Z30" s="347"/>
      <c r="AA30" s="347" t="str">
        <f>IF(入力シート!$V$14="","",MID(入力シート!$V$14,W2,1))</f>
        <v/>
      </c>
      <c r="AB30" s="347"/>
      <c r="AC30" s="347" t="str">
        <f>IF(入力シート!$V$14="","",MID(入力シート!$V$14,Y2,1))</f>
        <v/>
      </c>
      <c r="AD30" s="347"/>
      <c r="AE30" s="347" t="str">
        <f>IF(入力シート!$V$14="","",MID(入力シート!$V$14,AA2,1))</f>
        <v/>
      </c>
      <c r="AF30" s="347"/>
      <c r="AG30" s="347" t="str">
        <f>IF(入力シート!$V$14="","",MID(入力シート!$V$14,AC2,1))</f>
        <v/>
      </c>
      <c r="AH30" s="347"/>
      <c r="AI30" s="347" t="str">
        <f>IF(入力シート!$V$14="","",MID(入力シート!$V$14,AE2,1))</f>
        <v/>
      </c>
      <c r="AJ30" s="347"/>
      <c r="AK30" s="347" t="str">
        <f>IF(入力シート!$V$14="","",MID(入力シート!$V$14,AG2,1))</f>
        <v/>
      </c>
      <c r="AL30" s="347"/>
      <c r="AM30" s="347" t="str">
        <f>IF(入力シート!$V$14="","",MID(入力シート!$V$14,AI2,1))</f>
        <v/>
      </c>
      <c r="AN30" s="364"/>
    </row>
    <row r="31" spans="2:139" ht="12" customHeight="1" thickBot="1" x14ac:dyDescent="0.2">
      <c r="B31" s="377"/>
      <c r="C31" s="378"/>
      <c r="D31" s="378"/>
      <c r="E31" s="378"/>
      <c r="F31" s="378"/>
      <c r="G31" s="378"/>
      <c r="H31" s="378"/>
      <c r="I31" s="378"/>
      <c r="J31" s="378"/>
      <c r="K31" s="388"/>
      <c r="L31" s="459"/>
      <c r="M31" s="460"/>
      <c r="N31" s="460"/>
      <c r="O31" s="460"/>
      <c r="P31" s="461"/>
      <c r="Q31" s="462"/>
      <c r="R31" s="447"/>
      <c r="S31" s="448"/>
      <c r="T31" s="447"/>
      <c r="U31" s="448"/>
      <c r="V31" s="447"/>
      <c r="W31" s="448"/>
      <c r="X31" s="447"/>
      <c r="Y31" s="453"/>
      <c r="Z31" s="453"/>
      <c r="AA31" s="453"/>
      <c r="AB31" s="453"/>
      <c r="AC31" s="453"/>
      <c r="AD31" s="453"/>
      <c r="AE31" s="453"/>
      <c r="AF31" s="453"/>
      <c r="AG31" s="453"/>
      <c r="AH31" s="453"/>
      <c r="AI31" s="453"/>
      <c r="AJ31" s="453"/>
      <c r="AK31" s="453"/>
      <c r="AL31" s="453"/>
      <c r="AM31" s="453"/>
      <c r="AN31" s="463"/>
    </row>
    <row r="32" spans="2:139" ht="12" customHeight="1" x14ac:dyDescent="0.15">
      <c r="B32" s="377"/>
      <c r="C32" s="378"/>
      <c r="D32" s="378"/>
      <c r="E32" s="378"/>
      <c r="F32" s="378"/>
      <c r="G32" s="378"/>
      <c r="H32" s="378"/>
      <c r="I32" s="378"/>
      <c r="J32" s="378"/>
      <c r="K32" s="388"/>
      <c r="L32" s="456" t="s">
        <v>15</v>
      </c>
      <c r="M32" s="457"/>
      <c r="N32" s="457"/>
      <c r="O32" s="457"/>
      <c r="P32" s="457"/>
      <c r="Q32" s="454" t="str">
        <f>IF(入力シート!$N$13="","",MID(入力シート!$BX$12,M2,1))</f>
        <v/>
      </c>
      <c r="R32" s="355"/>
      <c r="S32" s="354" t="str">
        <f>IF(入力シート!$N$13="","",MID(入力シート!$BX$12,O2,1))</f>
        <v/>
      </c>
      <c r="T32" s="355"/>
      <c r="U32" s="354" t="str">
        <f>IF(入力シート!$N$13="","",MID(入力シート!$BX$12,Q2,1))</f>
        <v/>
      </c>
      <c r="V32" s="355"/>
      <c r="W32" s="354" t="str">
        <f>IF(入力シート!$N$13="","",MID(入力シート!$BX$12,S2,1))</f>
        <v/>
      </c>
      <c r="X32" s="355"/>
      <c r="Y32" s="354" t="str">
        <f>IF(入力シート!$N$13="","",MID(入力シート!$BX$12,U2,1))</f>
        <v/>
      </c>
      <c r="Z32" s="355"/>
      <c r="AA32" s="354" t="str">
        <f>IF(入力シート!$N$13="","",MID(入力シート!$BX$12,W2,1))</f>
        <v/>
      </c>
      <c r="AB32" s="355"/>
      <c r="AC32" s="354" t="str">
        <f>IF(入力シート!$N$13="","",MID(入力シート!$BX$12,Y2,1))</f>
        <v/>
      </c>
      <c r="AD32" s="355"/>
      <c r="AE32" s="354" t="str">
        <f>IF(入力シート!$N$13="","",MID(入力シート!$BX$12,AA2,1))</f>
        <v/>
      </c>
      <c r="AF32" s="355"/>
      <c r="AG32" s="354" t="str">
        <f>IF(入力シート!$N$13="","",MID(入力シート!$BX$12,AC2,1))</f>
        <v/>
      </c>
      <c r="AH32" s="355"/>
      <c r="AI32" s="354" t="str">
        <f>IF(入力シート!$N$13="","",MID(入力シート!$BX$12,AE2,1))</f>
        <v/>
      </c>
      <c r="AJ32" s="355"/>
      <c r="AK32" s="354" t="str">
        <f>IF(入力シート!$N$13="","",MID(入力シート!$BX$12,AG2,1))</f>
        <v/>
      </c>
      <c r="AL32" s="355"/>
      <c r="AM32" s="354" t="str">
        <f>IF(入力シート!$N$13="","",MID(入力シート!$BX$12,AI2,1))</f>
        <v/>
      </c>
      <c r="AN32" s="355"/>
      <c r="AO32" s="354" t="str">
        <f>IF(入力シート!$N$13="","",MID(入力シート!$BX$12,AK2,1))</f>
        <v/>
      </c>
      <c r="AP32" s="355"/>
      <c r="AQ32" s="354" t="str">
        <f>IF(入力シート!$N$13="","",MID(入力シート!$BX$12,AM2,1))</f>
        <v/>
      </c>
      <c r="AR32" s="355"/>
      <c r="AS32" s="354" t="str">
        <f>IF(入力シート!$N$13="","",MID(入力シート!$BX$12,AO2,1))</f>
        <v/>
      </c>
      <c r="AT32" s="355"/>
      <c r="AU32" s="354" t="str">
        <f>IF(入力シート!$N$13="","",MID(入力シート!$BX$12,AQ2,1))</f>
        <v/>
      </c>
      <c r="AV32" s="355"/>
      <c r="AW32" s="354" t="str">
        <f>IF(入力シート!$N$13="","",MID(入力シート!$BX$12,AS2,1))</f>
        <v/>
      </c>
      <c r="AX32" s="355"/>
      <c r="AY32" s="354" t="str">
        <f>IF(入力シート!$N$13="","",MID(入力シート!$BX$12,AU2,1))</f>
        <v/>
      </c>
      <c r="AZ32" s="355"/>
      <c r="BA32" s="354" t="str">
        <f>IF(入力シート!$N$13="","",MID(入力シート!$BX$12,AW2,1))</f>
        <v/>
      </c>
      <c r="BB32" s="355"/>
      <c r="BC32" s="354" t="str">
        <f>IF(入力シート!$N$13="","",MID(入力シート!$BX$12,AY2,1))</f>
        <v/>
      </c>
      <c r="BD32" s="355"/>
      <c r="BE32" s="354" t="str">
        <f>IF(入力シート!$N$13="","",MID(入力シート!$BX$12,BA2,1))</f>
        <v/>
      </c>
      <c r="BF32" s="355"/>
      <c r="BG32" s="354" t="str">
        <f>IF(入力シート!$N$13="","",MID(入力シート!$BX$12,BC2,1))</f>
        <v/>
      </c>
      <c r="BH32" s="355"/>
      <c r="BI32" s="354" t="str">
        <f>IF(入力シート!$N$13="","",MID(入力シート!$BX$12,BE2,1))</f>
        <v/>
      </c>
      <c r="BJ32" s="355"/>
      <c r="BK32" s="354" t="str">
        <f>IF(入力シート!$N$13="","",MID(入力シート!$BX$12,BG2,1))</f>
        <v/>
      </c>
      <c r="BL32" s="355"/>
      <c r="BM32" s="354" t="str">
        <f>IF(入力シート!$N$13="","",MID(入力シート!$BX$12,BI2,1))</f>
        <v/>
      </c>
      <c r="BN32" s="373"/>
      <c r="DT32" s="325"/>
      <c r="DU32" s="325"/>
      <c r="DV32" s="325"/>
      <c r="DW32" s="325"/>
      <c r="DX32" s="325"/>
      <c r="DY32" s="325"/>
      <c r="DZ32" s="325"/>
      <c r="EA32" s="325"/>
      <c r="EB32" s="325"/>
      <c r="EC32" s="325"/>
      <c r="ED32" s="325"/>
      <c r="EE32" s="325"/>
      <c r="EF32" s="325"/>
      <c r="EG32" s="325"/>
      <c r="EH32" s="325"/>
      <c r="EI32" s="325"/>
    </row>
    <row r="33" spans="2:139" ht="12" customHeight="1" thickBot="1" x14ac:dyDescent="0.2">
      <c r="B33" s="377"/>
      <c r="C33" s="378"/>
      <c r="D33" s="378"/>
      <c r="E33" s="378"/>
      <c r="F33" s="378"/>
      <c r="G33" s="378"/>
      <c r="H33" s="378"/>
      <c r="I33" s="378"/>
      <c r="J33" s="378"/>
      <c r="K33" s="388"/>
      <c r="L33" s="464"/>
      <c r="M33" s="465"/>
      <c r="N33" s="465"/>
      <c r="O33" s="465"/>
      <c r="P33" s="465"/>
      <c r="Q33" s="455"/>
      <c r="R33" s="353"/>
      <c r="S33" s="352"/>
      <c r="T33" s="353"/>
      <c r="U33" s="352"/>
      <c r="V33" s="353"/>
      <c r="W33" s="352"/>
      <c r="X33" s="353"/>
      <c r="Y33" s="352"/>
      <c r="Z33" s="353"/>
      <c r="AA33" s="352"/>
      <c r="AB33" s="353"/>
      <c r="AC33" s="352"/>
      <c r="AD33" s="353"/>
      <c r="AE33" s="352"/>
      <c r="AF33" s="353"/>
      <c r="AG33" s="352"/>
      <c r="AH33" s="353"/>
      <c r="AI33" s="352"/>
      <c r="AJ33" s="353"/>
      <c r="AK33" s="352"/>
      <c r="AL33" s="353"/>
      <c r="AM33" s="352"/>
      <c r="AN33" s="353"/>
      <c r="AO33" s="352"/>
      <c r="AP33" s="353"/>
      <c r="AQ33" s="352"/>
      <c r="AR33" s="353"/>
      <c r="AS33" s="352"/>
      <c r="AT33" s="353"/>
      <c r="AU33" s="352"/>
      <c r="AV33" s="353"/>
      <c r="AW33" s="352"/>
      <c r="AX33" s="353"/>
      <c r="AY33" s="352"/>
      <c r="AZ33" s="353"/>
      <c r="BA33" s="352"/>
      <c r="BB33" s="353"/>
      <c r="BC33" s="352"/>
      <c r="BD33" s="353"/>
      <c r="BE33" s="352"/>
      <c r="BF33" s="353"/>
      <c r="BG33" s="352"/>
      <c r="BH33" s="353"/>
      <c r="BI33" s="352"/>
      <c r="BJ33" s="353"/>
      <c r="BK33" s="352"/>
      <c r="BL33" s="353"/>
      <c r="BM33" s="352"/>
      <c r="BN33" s="374"/>
      <c r="DT33" s="325"/>
      <c r="DU33" s="325"/>
      <c r="DV33" s="325"/>
      <c r="DW33" s="325"/>
      <c r="DX33" s="325"/>
      <c r="DY33" s="325"/>
      <c r="DZ33" s="325"/>
      <c r="EA33" s="325"/>
      <c r="EB33" s="325"/>
      <c r="EC33" s="325"/>
      <c r="ED33" s="325"/>
      <c r="EE33" s="325"/>
      <c r="EF33" s="325"/>
      <c r="EG33" s="325"/>
      <c r="EH33" s="325"/>
      <c r="EI33" s="325"/>
    </row>
    <row r="34" spans="2:139" ht="12" customHeight="1" x14ac:dyDescent="0.15">
      <c r="B34" s="377"/>
      <c r="C34" s="378"/>
      <c r="D34" s="378"/>
      <c r="E34" s="378"/>
      <c r="F34" s="378"/>
      <c r="G34" s="378"/>
      <c r="H34" s="378"/>
      <c r="I34" s="378"/>
      <c r="J34" s="378"/>
      <c r="K34" s="388"/>
      <c r="L34" s="464"/>
      <c r="M34" s="465"/>
      <c r="N34" s="465"/>
      <c r="O34" s="465"/>
      <c r="P34" s="465"/>
      <c r="Q34" s="466" t="str">
        <f>IF(入力シート!$N$13="","",MID(入力シート!$BX$12,BK2,1))</f>
        <v/>
      </c>
      <c r="R34" s="347"/>
      <c r="S34" s="347" t="str">
        <f>IF(入力シート!$N$13="","",MID(入力シート!$BX$12,BM2,1))</f>
        <v/>
      </c>
      <c r="T34" s="347"/>
      <c r="U34" s="347" t="str">
        <f>IF(入力シート!$N$13="","",MID(入力シート!$BX$12,BO2,1))</f>
        <v/>
      </c>
      <c r="V34" s="347"/>
      <c r="W34" s="347" t="str">
        <f>IF(入力シート!$N$13="","",MID(入力シート!$BX$12,BQ2,1))</f>
        <v/>
      </c>
      <c r="X34" s="347"/>
      <c r="Y34" s="347" t="str">
        <f>IF(入力シート!$N$13="","",MID(入力シート!$BX$12,BS2,1))</f>
        <v/>
      </c>
      <c r="Z34" s="347"/>
      <c r="AA34" s="347" t="str">
        <f>IF(入力シート!$N$13="","",MID(入力シート!$BX$12,BU2,1))</f>
        <v/>
      </c>
      <c r="AB34" s="347"/>
      <c r="AC34" s="347" t="str">
        <f>IF(入力シート!$N$13="","",MID(入力シート!$BX$12,BW2,1))</f>
        <v/>
      </c>
      <c r="AD34" s="347"/>
      <c r="AE34" s="347" t="str">
        <f>IF(入力シート!$N$13="","",MID(入力シート!$BX$12,BY2,1))</f>
        <v/>
      </c>
      <c r="AF34" s="347"/>
      <c r="AG34" s="347" t="str">
        <f>IF(入力シート!$N$13="","",MID(入力シート!$BX$12,CA2,1))</f>
        <v/>
      </c>
      <c r="AH34" s="347"/>
      <c r="AI34" s="347" t="str">
        <f>IF(入力シート!$N$13="","",MID(入力シート!$BX$12,CC2,1))</f>
        <v/>
      </c>
      <c r="AJ34" s="347"/>
      <c r="AK34" s="347" t="str">
        <f>IF(入力シート!$N$13="","",MID(入力シート!$BX$12,CE2,1))</f>
        <v/>
      </c>
      <c r="AL34" s="347"/>
      <c r="AM34" s="347" t="str">
        <f>IF(入力シート!$N$13="","",MID(入力シート!$BX$12,CG2,1))</f>
        <v/>
      </c>
      <c r="AN34" s="347"/>
      <c r="AO34" s="347" t="str">
        <f>IF(入力シート!$N$13="","",MID(入力シート!$BX$12,CI2,1))</f>
        <v/>
      </c>
      <c r="AP34" s="347"/>
      <c r="AQ34" s="347" t="str">
        <f>IF(入力シート!$N$13="","",MID(入力シート!$BX$12,CK2,1))</f>
        <v/>
      </c>
      <c r="AR34" s="347"/>
      <c r="AS34" s="347" t="str">
        <f>IF(入力シート!$N$13="","",MID(入力シート!$BX$12,CM2,1))</f>
        <v/>
      </c>
      <c r="AT34" s="347"/>
      <c r="AU34" s="347" t="str">
        <f>IF(入力シート!$N$13="","",MID(入力シート!$BX$12,CO2,1))</f>
        <v/>
      </c>
      <c r="AV34" s="347"/>
      <c r="AW34" s="347" t="str">
        <f>IF(入力シート!$N$13="","",MID(入力シート!$BX$12,CQ2,1))</f>
        <v/>
      </c>
      <c r="AX34" s="347"/>
      <c r="AY34" s="347" t="str">
        <f>IF(入力シート!$N$13="","",MID(入力シート!$BX$12,CS2,1))</f>
        <v/>
      </c>
      <c r="AZ34" s="347"/>
      <c r="BA34" s="347" t="str">
        <f>IF(入力シート!$N$13="","",MID(入力シート!$BX$12,CU2,1))</f>
        <v/>
      </c>
      <c r="BB34" s="347"/>
      <c r="BC34" s="347" t="str">
        <f>IF(入力シート!$N$13="","",MID(入力シート!$BX$12,CW2,1))</f>
        <v/>
      </c>
      <c r="BD34" s="347"/>
      <c r="BE34" s="347" t="str">
        <f>IF(入力シート!$N$13="","",MID(入力シート!$BX$12,CY2,1))</f>
        <v/>
      </c>
      <c r="BF34" s="347"/>
      <c r="BG34" s="347" t="str">
        <f>IF(入力シート!$N$13="","",MID(入力シート!$BX$12,DA2,1))</f>
        <v/>
      </c>
      <c r="BH34" s="347"/>
      <c r="BI34" s="347" t="str">
        <f>IF(入力シート!$N$13="","",MID(入力シート!$BX$12,DC2,1))</f>
        <v/>
      </c>
      <c r="BJ34" s="347"/>
      <c r="BK34" s="347" t="str">
        <f>IF(入力シート!$N$13="","",MID(入力シート!$BX$12,DE2,1))</f>
        <v/>
      </c>
      <c r="BL34" s="347"/>
      <c r="BM34" s="347" t="str">
        <f>IF(入力シート!$N$13="","",MID(入力シート!$BX$12,DG2,1))</f>
        <v/>
      </c>
      <c r="BN34" s="364"/>
      <c r="DT34" s="116"/>
      <c r="DU34" s="116"/>
      <c r="DV34" s="116"/>
      <c r="DW34" s="116"/>
      <c r="DX34" s="116"/>
      <c r="DY34" s="116"/>
      <c r="DZ34" s="116"/>
      <c r="EA34" s="116"/>
      <c r="EB34" s="116"/>
      <c r="EC34" s="116"/>
      <c r="ED34" s="116"/>
      <c r="EE34" s="116"/>
      <c r="EF34" s="116"/>
      <c r="EG34" s="116"/>
      <c r="EH34" s="116"/>
      <c r="EI34" s="116"/>
    </row>
    <row r="35" spans="2:139" ht="12" customHeight="1" thickBot="1" x14ac:dyDescent="0.2">
      <c r="B35" s="389"/>
      <c r="C35" s="390"/>
      <c r="D35" s="390"/>
      <c r="E35" s="390"/>
      <c r="F35" s="390"/>
      <c r="G35" s="390"/>
      <c r="H35" s="390"/>
      <c r="I35" s="390"/>
      <c r="J35" s="390"/>
      <c r="K35" s="391"/>
      <c r="L35" s="459"/>
      <c r="M35" s="460"/>
      <c r="N35" s="460"/>
      <c r="O35" s="460"/>
      <c r="P35" s="460"/>
      <c r="Q35" s="467"/>
      <c r="R35" s="348"/>
      <c r="S35" s="348"/>
      <c r="T35" s="348"/>
      <c r="U35" s="348"/>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65"/>
      <c r="DT35" s="116"/>
      <c r="DU35" s="116"/>
      <c r="DV35" s="116"/>
      <c r="DW35" s="116"/>
      <c r="DX35" s="116"/>
      <c r="DY35" s="116"/>
      <c r="DZ35" s="116"/>
      <c r="EA35" s="116"/>
      <c r="EB35" s="116"/>
      <c r="EC35" s="116"/>
      <c r="ED35" s="116"/>
      <c r="EE35" s="116"/>
      <c r="EF35" s="116"/>
      <c r="EG35" s="116"/>
      <c r="EH35" s="116"/>
      <c r="EI35" s="116"/>
    </row>
    <row r="36" spans="2:139" ht="12" customHeight="1" thickBot="1" x14ac:dyDescent="0.2">
      <c r="B36" s="479" t="s">
        <v>379</v>
      </c>
      <c r="C36" s="376"/>
      <c r="D36" s="376"/>
      <c r="E36" s="376"/>
      <c r="F36" s="376"/>
      <c r="G36" s="376"/>
      <c r="H36" s="376"/>
      <c r="I36" s="376"/>
      <c r="J36" s="376"/>
      <c r="K36" s="387"/>
      <c r="L36" s="468" t="s">
        <v>106</v>
      </c>
      <c r="M36" s="482"/>
      <c r="N36" s="482"/>
      <c r="O36" s="482"/>
      <c r="P36" s="483"/>
      <c r="Q36" s="484" t="str">
        <f>IF(入力シート!$I$21="","",IF(入力シート!$I$21=入力シート!$CB$5,MID(入力シート!$R$25,M1,1),""))</f>
        <v/>
      </c>
      <c r="R36" s="385" t="str">
        <f>IF(入力シート!$I$21="","",IF(入力シート!$I$21=入力シート!$CB$5,MID(入力シート!$R$25,N1,1),""))</f>
        <v/>
      </c>
      <c r="S36" s="385" t="str">
        <f>IF(入力シート!$I$21="","",IF(入力シート!$I$21=入力シート!$CB$5,MID(入力シート!$R$25,O1,1),""))</f>
        <v/>
      </c>
      <c r="T36" s="385" t="str">
        <f>IF(入力シート!$I$21="","",IF(入力シート!$I$21=入力シート!$CB$5,MID(入力シート!$R$25,P1,1),""))</f>
        <v/>
      </c>
      <c r="U36" s="385" t="str">
        <f>IF(入力シート!$I$21="","",IF(入力シート!$I$21=入力シート!$CB$5,MID(入力シート!$R$25,Q1,1),""))</f>
        <v/>
      </c>
      <c r="V36" s="385" t="str">
        <f>IF(入力シート!$I$21="","",IF(入力シート!$I$21=入力シート!$CB$5,MID(入力シート!$R$25,R1,1),""))</f>
        <v/>
      </c>
      <c r="W36" s="385" t="str">
        <f>IF(入力シート!$I$21="","",IF(入力シート!$I$21=入力シート!$CB$5,MID(入力シート!$R$25,S1,1),""))</f>
        <v/>
      </c>
      <c r="X36" s="385" t="str">
        <f>IF(入力シート!$I$21="","",IF(入力シート!$I$21=入力シート!$CB$5,MID(入力シート!$R$25,T1,1),""))</f>
        <v/>
      </c>
      <c r="Y36" s="385" t="str">
        <f>IF(入力シート!$I$21="","",IF(入力シート!$I$21=入力シート!$CB$5,MID(入力シート!$R$25,U1,1),""))</f>
        <v/>
      </c>
      <c r="Z36" s="385" t="str">
        <f>IF(入力シート!$I$21="","",IF(入力シート!$I$21=入力シート!$CB$5,MID(入力シート!$R$25,V1,1),""))</f>
        <v/>
      </c>
      <c r="AA36" s="385" t="str">
        <f>IF(入力シート!$I$21="","",IF(入力シート!$I$21=入力シート!$CB$5,MID(入力シート!$R$25,W1,1),""))</f>
        <v/>
      </c>
      <c r="AB36" s="385" t="str">
        <f>IF(入力シート!$I$21="","",IF(入力シート!$I$21=入力シート!$CB$5,MID(入力シート!$R$25,X1,1),""))</f>
        <v/>
      </c>
      <c r="AC36" s="385" t="str">
        <f>IF(入力シート!$I$21="","",IF(入力シート!$I$21=入力シート!$CB$5,MID(入力シート!$R$25,Y1,1),""))</f>
        <v/>
      </c>
      <c r="AD36" s="385" t="str">
        <f>IF(入力シート!$I$21="","",IF(入力シート!$I$21=入力シート!$CB$5,MID(入力シート!$R$25,Z1,1),""))</f>
        <v/>
      </c>
      <c r="AE36" s="385" t="str">
        <f>IF(入力シート!$I$21="","",IF(入力シート!$I$21=入力シート!$CB$5,MID(入力シート!$R$25,AA1,1),""))</f>
        <v/>
      </c>
      <c r="AF36" s="385" t="str">
        <f>IF(入力シート!$I$21="","",IF(入力シート!$I$21=入力シート!$CB$5,MID(入力シート!$R$25,AB1,1),""))</f>
        <v/>
      </c>
      <c r="AG36" s="385" t="str">
        <f>IF(入力シート!$I$21="","",IF(入力シート!$I$21=入力シート!$CB$5,MID(入力シート!$R$25,AC1,1),""))</f>
        <v/>
      </c>
      <c r="AH36" s="385" t="str">
        <f>IF(入力シート!$I$21="","",IF(入力シート!$I$21=入力シート!$CB$5,MID(入力シート!$R$25,AD1,1),""))</f>
        <v/>
      </c>
      <c r="AI36" s="385" t="str">
        <f>IF(入力シート!$I$21="","",IF(入力シート!$I$21=入力シート!$CB$5,MID(入力シート!$R$25,AE1,1),""))</f>
        <v/>
      </c>
      <c r="AJ36" s="471" t="str">
        <f>IF(入力シート!$I$21="","",IF(入力シート!$I$21=入力シート!$CB$5,MID(入力シート!$R$25,AF1,1),""))</f>
        <v/>
      </c>
      <c r="AK36" s="104"/>
      <c r="AL36" s="104"/>
      <c r="AM36" s="104"/>
      <c r="AN36" s="104"/>
      <c r="AO36" s="104"/>
      <c r="AP36" s="104"/>
      <c r="AQ36" s="104"/>
      <c r="AR36" s="117"/>
      <c r="AS36" s="117"/>
      <c r="AT36" s="118"/>
      <c r="AU36" s="118"/>
      <c r="AV36" s="118"/>
      <c r="AW36" s="118"/>
      <c r="AX36" s="118"/>
      <c r="AY36" s="118"/>
      <c r="AZ36" s="118"/>
      <c r="BA36" s="104"/>
      <c r="BB36" s="104"/>
      <c r="BC36" s="119"/>
      <c r="BD36" s="120"/>
      <c r="BE36" s="120"/>
      <c r="BF36" s="120"/>
      <c r="BG36" s="120"/>
      <c r="BH36" s="120"/>
      <c r="BI36" s="120"/>
      <c r="BJ36" s="119"/>
      <c r="BK36" s="104"/>
      <c r="BL36" s="104"/>
    </row>
    <row r="37" spans="2:139" ht="12" customHeight="1" thickBot="1" x14ac:dyDescent="0.2">
      <c r="B37" s="377"/>
      <c r="C37" s="378"/>
      <c r="D37" s="378"/>
      <c r="E37" s="378"/>
      <c r="F37" s="378"/>
      <c r="G37" s="378"/>
      <c r="H37" s="378"/>
      <c r="I37" s="378"/>
      <c r="J37" s="378"/>
      <c r="K37" s="388"/>
      <c r="L37" s="468"/>
      <c r="M37" s="482"/>
      <c r="N37" s="482"/>
      <c r="O37" s="482"/>
      <c r="P37" s="483"/>
      <c r="Q37" s="425"/>
      <c r="R37" s="386"/>
      <c r="S37" s="386"/>
      <c r="T37" s="386"/>
      <c r="U37" s="386"/>
      <c r="V37" s="386"/>
      <c r="W37" s="386"/>
      <c r="X37" s="386"/>
      <c r="Y37" s="386"/>
      <c r="Z37" s="386"/>
      <c r="AA37" s="386"/>
      <c r="AB37" s="386"/>
      <c r="AC37" s="386"/>
      <c r="AD37" s="386"/>
      <c r="AE37" s="386"/>
      <c r="AF37" s="386"/>
      <c r="AG37" s="386"/>
      <c r="AH37" s="386"/>
      <c r="AI37" s="386"/>
      <c r="AJ37" s="438"/>
      <c r="AK37" s="104"/>
      <c r="AL37" s="104"/>
      <c r="AM37" s="104"/>
      <c r="AN37" s="104"/>
      <c r="AO37" s="104"/>
      <c r="AP37" s="104"/>
      <c r="AQ37" s="104"/>
      <c r="AR37" s="104"/>
      <c r="AS37" s="104"/>
      <c r="AT37" s="104"/>
      <c r="AU37" s="104"/>
      <c r="AV37" s="104"/>
      <c r="AW37" s="104"/>
      <c r="AX37" s="104"/>
      <c r="AY37" s="104"/>
      <c r="AZ37" s="104"/>
      <c r="BA37" s="104"/>
      <c r="BB37" s="104"/>
      <c r="BC37" s="121"/>
      <c r="BD37" s="120"/>
      <c r="BE37" s="120"/>
      <c r="BF37" s="120"/>
      <c r="BG37" s="120"/>
      <c r="BH37" s="120"/>
      <c r="BI37" s="120"/>
      <c r="BJ37" s="121"/>
      <c r="BK37" s="104"/>
      <c r="BL37" s="104"/>
    </row>
    <row r="38" spans="2:139" ht="12" customHeight="1" thickBot="1" x14ac:dyDescent="0.2">
      <c r="B38" s="379"/>
      <c r="C38" s="381"/>
      <c r="D38" s="381"/>
      <c r="E38" s="381"/>
      <c r="F38" s="381"/>
      <c r="G38" s="381"/>
      <c r="H38" s="381"/>
      <c r="I38" s="381"/>
      <c r="J38" s="381"/>
      <c r="K38" s="480"/>
      <c r="L38" s="468" t="s">
        <v>110</v>
      </c>
      <c r="M38" s="469"/>
      <c r="N38" s="469"/>
      <c r="O38" s="469"/>
      <c r="P38" s="470"/>
      <c r="Q38" s="432" t="str">
        <f>IF(入力シート!$I$21="","",IF(入力シート!$I$21=入力シート!$CB$5,MID(入力シート!$R$24,M2,1),""))</f>
        <v/>
      </c>
      <c r="R38" s="433"/>
      <c r="S38" s="434" t="str">
        <f>IF(入力シート!$I$21="","",IF(入力シート!$I$21=入力シート!$CB$5,MID(入力シート!$R$24,O2,1),""))</f>
        <v/>
      </c>
      <c r="T38" s="433"/>
      <c r="U38" s="434" t="str">
        <f>IF(入力シート!$I$21="","",IF(入力シート!$I$21=入力シート!$CB$5,MID(入力シート!$R$24,Q2,1),""))</f>
        <v/>
      </c>
      <c r="V38" s="433"/>
      <c r="W38" s="434" t="str">
        <f>IF(入力シート!$I$21="","",IF(入力シート!$I$21=入力シート!$CB$5,MID(入力シート!$R$24,S2,1),""))</f>
        <v/>
      </c>
      <c r="X38" s="433"/>
      <c r="Y38" s="435" t="str">
        <f>IF(入力シート!$I$21="","",IF(入力シート!$I$21=入力シート!$CB$5,MID(入力シート!$R$24,U2,1),""))</f>
        <v/>
      </c>
      <c r="Z38" s="435"/>
      <c r="AA38" s="435" t="str">
        <f>IF(入力シート!$I$21="","",IF(入力シート!$I$21=入力シート!$CB$5,MID(入力シート!$R$24,W2,1),""))</f>
        <v/>
      </c>
      <c r="AB38" s="435"/>
      <c r="AC38" s="435" t="str">
        <f>IF(入力シート!$I$21="","",IF(入力シート!$I$21=入力シート!$CB$5,MID(入力シート!$R$24,Y2,1),""))</f>
        <v/>
      </c>
      <c r="AD38" s="435"/>
      <c r="AE38" s="435" t="str">
        <f>IF(入力シート!$I$21="","",IF(入力シート!$I$21=入力シート!$CB$5,MID(入力シート!$R$24,AA2,1),""))</f>
        <v/>
      </c>
      <c r="AF38" s="435"/>
      <c r="AG38" s="435" t="str">
        <f>IF(入力シート!$I$21="","",IF(入力シート!$I$21=入力シート!$CB$5,MID(入力シート!$R$24,AC2,1),""))</f>
        <v/>
      </c>
      <c r="AH38" s="435"/>
      <c r="AI38" s="435" t="str">
        <f>IF(入力シート!$I$21="","",IF(入力シート!$I$21=入力シート!$CB$5,MID(入力シート!$R$24,AE2,1),""))</f>
        <v/>
      </c>
      <c r="AJ38" s="436"/>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row>
    <row r="39" spans="2:139" ht="12" customHeight="1" thickBot="1" x14ac:dyDescent="0.2">
      <c r="B39" s="379"/>
      <c r="C39" s="381"/>
      <c r="D39" s="381"/>
      <c r="E39" s="381"/>
      <c r="F39" s="381"/>
      <c r="G39" s="381"/>
      <c r="H39" s="381"/>
      <c r="I39" s="381"/>
      <c r="J39" s="381"/>
      <c r="K39" s="480"/>
      <c r="L39" s="468"/>
      <c r="M39" s="469"/>
      <c r="N39" s="469"/>
      <c r="O39" s="469"/>
      <c r="P39" s="470"/>
      <c r="Q39" s="432"/>
      <c r="R39" s="433"/>
      <c r="S39" s="434"/>
      <c r="T39" s="433"/>
      <c r="U39" s="434"/>
      <c r="V39" s="433"/>
      <c r="W39" s="434"/>
      <c r="X39" s="433"/>
      <c r="Y39" s="435"/>
      <c r="Z39" s="435"/>
      <c r="AA39" s="435"/>
      <c r="AB39" s="435"/>
      <c r="AC39" s="435"/>
      <c r="AD39" s="435"/>
      <c r="AE39" s="435"/>
      <c r="AF39" s="435"/>
      <c r="AG39" s="435"/>
      <c r="AH39" s="435"/>
      <c r="AI39" s="435"/>
      <c r="AJ39" s="436"/>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04"/>
      <c r="BG39" s="104"/>
      <c r="BH39" s="104"/>
      <c r="BI39" s="104"/>
      <c r="BJ39" s="104"/>
      <c r="BK39" s="104"/>
      <c r="BL39" s="104"/>
    </row>
    <row r="40" spans="2:139" ht="12" customHeight="1" x14ac:dyDescent="0.15">
      <c r="B40" s="379"/>
      <c r="C40" s="381"/>
      <c r="D40" s="381"/>
      <c r="E40" s="381"/>
      <c r="F40" s="381"/>
      <c r="G40" s="381"/>
      <c r="H40" s="381"/>
      <c r="I40" s="381"/>
      <c r="J40" s="381"/>
      <c r="K40" s="480"/>
      <c r="L40" s="472" t="s">
        <v>114</v>
      </c>
      <c r="M40" s="473"/>
      <c r="N40" s="473"/>
      <c r="O40" s="473"/>
      <c r="P40" s="474"/>
      <c r="Q40" s="454" t="str">
        <f>IF(入力シート!$I$21="","",IF(入力シート!$I$21=入力シート!$CB$5,MID(入力シート!$R$23,M2,1),""))</f>
        <v/>
      </c>
      <c r="R40" s="355"/>
      <c r="S40" s="354" t="str">
        <f>IF(入力シート!$I$21="","",IF(入力シート!$I$21=入力シート!$CB$5,MID(入力シート!$R$23,O2,1),""))</f>
        <v/>
      </c>
      <c r="T40" s="355"/>
      <c r="U40" s="354" t="str">
        <f>IF(入力シート!$I$21="","",IF(入力シート!$I$21=入力シート!$CB$5,MID(入力シート!$R$23,Q2,1),""))</f>
        <v/>
      </c>
      <c r="V40" s="355"/>
      <c r="W40" s="354" t="str">
        <f>IF(入力シート!$I$21="","",IF(入力シート!$I$21=入力シート!$CB$5,MID(入力シート!$R$23,S2,1),""))</f>
        <v/>
      </c>
      <c r="X40" s="355"/>
      <c r="Y40" s="354" t="str">
        <f>IF(入力シート!$I$21="","",IF(入力シート!$I$21=入力シート!$CB$5,MID(入力シート!$R$23,U2,1),""))</f>
        <v/>
      </c>
      <c r="Z40" s="355"/>
      <c r="AA40" s="354" t="str">
        <f>IF(入力シート!$I$21="","",IF(入力シート!$I$21=入力シート!$CB$5,MID(入力シート!$R$23,W2,1),""))</f>
        <v/>
      </c>
      <c r="AB40" s="355"/>
      <c r="AC40" s="354" t="str">
        <f>IF(入力シート!$I$21="","",IF(入力シート!$I$21=入力シート!$CB$5,MID(入力シート!$R$23,Y2,1),""))</f>
        <v/>
      </c>
      <c r="AD40" s="355"/>
      <c r="AE40" s="354" t="str">
        <f>IF(入力シート!$I$21="","",IF(入力シート!$I$21=入力シート!$CB$5,MID(入力シート!$R$23,AA2,1),""))</f>
        <v/>
      </c>
      <c r="AF40" s="355"/>
      <c r="AG40" s="354" t="str">
        <f>IF(入力シート!$I$21="","",IF(入力シート!$I$21=入力シート!$CB$5,MID(入力シート!$R$23,AC2,1),""))</f>
        <v/>
      </c>
      <c r="AH40" s="373"/>
      <c r="AI40" s="122"/>
      <c r="AJ40" s="122"/>
      <c r="AK40" s="119"/>
      <c r="AL40" s="119"/>
      <c r="AM40" s="119"/>
      <c r="AN40" s="119"/>
      <c r="AO40" s="119"/>
      <c r="AP40" s="119"/>
      <c r="AQ40" s="119"/>
      <c r="AR40" s="119"/>
      <c r="AS40" s="119"/>
      <c r="AT40" s="117"/>
      <c r="AU40" s="119"/>
      <c r="AV40" s="119"/>
      <c r="AW40" s="119"/>
      <c r="AX40" s="119"/>
      <c r="AY40" s="119"/>
      <c r="AZ40" s="119"/>
      <c r="BA40" s="119"/>
      <c r="BB40" s="119"/>
      <c r="BC40" s="119"/>
      <c r="BD40" s="119"/>
      <c r="BE40" s="119"/>
      <c r="BF40" s="104"/>
      <c r="BG40" s="104"/>
      <c r="BH40" s="104"/>
      <c r="BI40" s="104"/>
      <c r="BJ40" s="104"/>
      <c r="BK40" s="104"/>
      <c r="BL40" s="104"/>
    </row>
    <row r="41" spans="2:139" ht="12" customHeight="1" thickBot="1" x14ac:dyDescent="0.2">
      <c r="B41" s="379"/>
      <c r="C41" s="381"/>
      <c r="D41" s="381"/>
      <c r="E41" s="381"/>
      <c r="F41" s="381"/>
      <c r="G41" s="381"/>
      <c r="H41" s="381"/>
      <c r="I41" s="381"/>
      <c r="J41" s="381"/>
      <c r="K41" s="480"/>
      <c r="L41" s="475"/>
      <c r="M41" s="476"/>
      <c r="N41" s="476"/>
      <c r="O41" s="476"/>
      <c r="P41" s="477"/>
      <c r="Q41" s="455"/>
      <c r="R41" s="353"/>
      <c r="S41" s="352"/>
      <c r="T41" s="353"/>
      <c r="U41" s="352"/>
      <c r="V41" s="353"/>
      <c r="W41" s="352"/>
      <c r="X41" s="353"/>
      <c r="Y41" s="352"/>
      <c r="Z41" s="353"/>
      <c r="AA41" s="352"/>
      <c r="AB41" s="353"/>
      <c r="AC41" s="352"/>
      <c r="AD41" s="353"/>
      <c r="AE41" s="352"/>
      <c r="AF41" s="353"/>
      <c r="AG41" s="352"/>
      <c r="AH41" s="374"/>
      <c r="AI41" s="122"/>
      <c r="AJ41" s="122"/>
      <c r="AK41" s="119"/>
      <c r="AL41" s="119"/>
      <c r="AM41" s="119"/>
      <c r="AN41" s="119"/>
      <c r="AO41" s="119"/>
      <c r="AP41" s="119"/>
      <c r="AQ41" s="119"/>
      <c r="AR41" s="119"/>
      <c r="AS41" s="119"/>
      <c r="AT41" s="117"/>
      <c r="AU41" s="119"/>
      <c r="AV41" s="119"/>
      <c r="AW41" s="119"/>
      <c r="AX41" s="119"/>
      <c r="AY41" s="119"/>
      <c r="AZ41" s="119"/>
      <c r="BA41" s="119"/>
      <c r="BB41" s="119"/>
      <c r="BC41" s="119"/>
      <c r="BD41" s="119"/>
      <c r="BE41" s="119"/>
      <c r="BF41" s="104"/>
      <c r="BG41" s="104"/>
      <c r="BH41" s="104"/>
      <c r="BI41" s="104"/>
      <c r="BJ41" s="104"/>
      <c r="BK41" s="104"/>
      <c r="BL41" s="104"/>
    </row>
    <row r="42" spans="2:139" ht="12" customHeight="1" x14ac:dyDescent="0.15">
      <c r="B42" s="379"/>
      <c r="C42" s="381"/>
      <c r="D42" s="381"/>
      <c r="E42" s="381"/>
      <c r="F42" s="381"/>
      <c r="G42" s="381"/>
      <c r="H42" s="381"/>
      <c r="I42" s="381"/>
      <c r="J42" s="381"/>
      <c r="K42" s="480"/>
      <c r="L42" s="456" t="s">
        <v>123</v>
      </c>
      <c r="M42" s="457"/>
      <c r="N42" s="457"/>
      <c r="O42" s="457"/>
      <c r="P42" s="458"/>
      <c r="Q42" s="466" t="str">
        <f>IF(入力シート!$I$21="","",IF(入力シート!$I$21=入力シート!$CB$5,MID(入力シート!$R$21,M2,1),""))</f>
        <v/>
      </c>
      <c r="R42" s="347"/>
      <c r="S42" s="347" t="str">
        <f>IF(入力シート!$I$21="","",IF(入力シート!$I$21=入力シート!$CB$5,MID(入力シート!$R$21,O2,1),""))</f>
        <v/>
      </c>
      <c r="T42" s="347"/>
      <c r="U42" s="347" t="str">
        <f>IF(入力シート!$I$21="","",IF(入力シート!$I$21=入力シート!$CB$5,MID(入力シート!$R$21,Q2,1),""))</f>
        <v/>
      </c>
      <c r="V42" s="347"/>
      <c r="W42" s="347" t="str">
        <f>IF(入力シート!$I$21="","",IF(入力シート!$I$21=入力シート!$CB$5,MID(入力シート!$R$21,S2,1),""))</f>
        <v/>
      </c>
      <c r="X42" s="347"/>
      <c r="Y42" s="347" t="str">
        <f>IF(入力シート!$I$21="","",IF(入力シート!$I$21=入力シート!$CB$5,MID(入力シート!$R$21,U2,1),""))</f>
        <v/>
      </c>
      <c r="Z42" s="347"/>
      <c r="AA42" s="347" t="str">
        <f>IF(入力シート!$I$21="","",IF(入力シート!$I$21=入力シート!$CB$5,MID(入力シート!$R$21,W2,1),""))</f>
        <v/>
      </c>
      <c r="AB42" s="347"/>
      <c r="AC42" s="347" t="str">
        <f>IF(入力シート!$I$21="","",IF(入力シート!$I$21=入力シート!$CB$5,MID(入力シート!$R$21,Y2,1),""))</f>
        <v/>
      </c>
      <c r="AD42" s="347"/>
      <c r="AE42" s="347" t="str">
        <f>IF(入力シート!$I$21="","",IF(入力シート!$I$21=入力シート!$CB$5,MID(入力シート!$R$21,AA2,1),""))</f>
        <v/>
      </c>
      <c r="AF42" s="347"/>
      <c r="AG42" s="347" t="str">
        <f>IF(入力シート!$I$21="","",IF(入力シート!$I$21=入力シート!$CB$5,MID(入力シート!$R$21,AC2,1),""))</f>
        <v/>
      </c>
      <c r="AH42" s="347"/>
      <c r="AI42" s="347" t="str">
        <f>IF(入力シート!$I$21="","",IF(入力シート!$I$21=入力シート!$CB$5,MID(入力シート!$R$21,AE2,1),""))</f>
        <v/>
      </c>
      <c r="AJ42" s="347"/>
      <c r="AK42" s="347" t="str">
        <f>IF(入力シート!$I$21="","",IF(入力シート!$I$21=入力シート!$CB$5,MID(入力シート!$R$21,AG2,1),""))</f>
        <v/>
      </c>
      <c r="AL42" s="347"/>
      <c r="AM42" s="347" t="str">
        <f>IF(入力シート!$I$21="","",IF(入力シート!$I$21=入力シート!$CB$5,MID(入力シート!$R$21,AI2,1),""))</f>
        <v/>
      </c>
      <c r="AN42" s="347"/>
      <c r="AO42" s="347" t="str">
        <f>IF(入力シート!$I$21="","",IF(入力シート!$I$21=入力シート!$CB$5,MID(入力シート!$R$21,AK2,1),""))</f>
        <v/>
      </c>
      <c r="AP42" s="347"/>
      <c r="AQ42" s="347" t="str">
        <f>IF(入力シート!$I$21="","",IF(入力シート!$I$21=入力シート!$CB$5,MID(入力シート!$R$21,AM2,1),""))</f>
        <v/>
      </c>
      <c r="AR42" s="347"/>
      <c r="AS42" s="347" t="str">
        <f>IF(入力シート!$I$21="","",IF(入力シート!$I$21=入力シート!$CB$5,MID(入力シート!$R$21,AO2,1),""))</f>
        <v/>
      </c>
      <c r="AT42" s="364"/>
      <c r="AU42" s="123"/>
      <c r="AV42" s="123"/>
      <c r="AW42" s="104"/>
      <c r="AX42" s="123"/>
      <c r="AY42" s="123"/>
      <c r="AZ42" s="123"/>
      <c r="BA42" s="123"/>
      <c r="BB42" s="123"/>
      <c r="BC42" s="123"/>
      <c r="BD42" s="123"/>
      <c r="BE42" s="123"/>
      <c r="BF42" s="104"/>
      <c r="BG42" s="104"/>
      <c r="BH42" s="104"/>
      <c r="BI42" s="104"/>
      <c r="BJ42" s="104"/>
      <c r="BK42" s="104"/>
      <c r="BL42" s="104"/>
    </row>
    <row r="43" spans="2:139" ht="12" customHeight="1" thickBot="1" x14ac:dyDescent="0.2">
      <c r="B43" s="379"/>
      <c r="C43" s="381"/>
      <c r="D43" s="381"/>
      <c r="E43" s="381"/>
      <c r="F43" s="381"/>
      <c r="G43" s="381"/>
      <c r="H43" s="381"/>
      <c r="I43" s="381"/>
      <c r="J43" s="381"/>
      <c r="K43" s="480"/>
      <c r="L43" s="459"/>
      <c r="M43" s="460"/>
      <c r="N43" s="460"/>
      <c r="O43" s="460"/>
      <c r="P43" s="461"/>
      <c r="Q43" s="467"/>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65"/>
      <c r="AU43" s="123"/>
      <c r="AV43" s="123"/>
      <c r="AW43" s="117" t="s">
        <v>124</v>
      </c>
      <c r="AX43" s="123"/>
      <c r="AY43" s="123"/>
      <c r="AZ43" s="117"/>
      <c r="BA43" s="123"/>
      <c r="BB43" s="123"/>
      <c r="BC43" s="123"/>
      <c r="BD43" s="123"/>
      <c r="BE43" s="123"/>
      <c r="BF43" s="120"/>
      <c r="BG43" s="120"/>
      <c r="BH43" s="120"/>
      <c r="BI43" s="120"/>
      <c r="BJ43" s="104"/>
      <c r="BK43" s="104"/>
      <c r="BL43" s="104"/>
    </row>
    <row r="44" spans="2:139" ht="12" customHeight="1" x14ac:dyDescent="0.15">
      <c r="B44" s="379"/>
      <c r="C44" s="381"/>
      <c r="D44" s="381"/>
      <c r="E44" s="381"/>
      <c r="F44" s="381"/>
      <c r="G44" s="381"/>
      <c r="H44" s="381"/>
      <c r="I44" s="381"/>
      <c r="J44" s="381"/>
      <c r="K44" s="480"/>
      <c r="L44" s="439" t="s">
        <v>11</v>
      </c>
      <c r="M44" s="440"/>
      <c r="N44" s="440"/>
      <c r="O44" s="440"/>
      <c r="P44" s="441"/>
      <c r="Q44" s="466" t="str">
        <f>IF(入力シート!$I$21="","",IF(入力シート!$I$21=入力シート!$CB$5,MID(入力シート!$R$26,1,1),""))</f>
        <v/>
      </c>
      <c r="R44" s="347"/>
      <c r="S44" s="347" t="str">
        <f>IF(入力シート!$I$21="","",IF(入力シート!$I$21=入力シート!$CB$5,MID(入力シート!$R$26,2,1),""))</f>
        <v/>
      </c>
      <c r="T44" s="347"/>
      <c r="U44" s="347" t="str">
        <f>IF(入力シート!$I$21="","",IF(入力シート!$I$21=入力シート!$CB$5,MID(入力シート!$R$26,3,1),""))</f>
        <v/>
      </c>
      <c r="V44" s="347"/>
      <c r="W44" s="347" t="s">
        <v>126</v>
      </c>
      <c r="X44" s="347"/>
      <c r="Y44" s="347" t="str">
        <f>IF(入力シート!$U$26="","",IF(入力シート!$I$21=入力シート!$CB$5,MID(入力シート!$U$26,1,1),""))</f>
        <v/>
      </c>
      <c r="Z44" s="347"/>
      <c r="AA44" s="347" t="str">
        <f>IF(入力シート!$U$26="","",IF(入力シート!$I$21=入力シート!$CB$5,MID(入力シート!$U$26,2,1),""))</f>
        <v/>
      </c>
      <c r="AB44" s="347"/>
      <c r="AC44" s="347" t="str">
        <f>IF(入力シート!$U$26="","",IF(入力シート!$I$21=入力シート!$CB$5,MID(入力シート!$U$26,3,1),""))</f>
        <v/>
      </c>
      <c r="AD44" s="347"/>
      <c r="AE44" s="347" t="str">
        <f>IF(入力シート!$U$26="","",IF(入力シート!$I$21=入力シート!$CB$5,MID(入力シート!$U$26,4,1),""))</f>
        <v/>
      </c>
      <c r="AF44" s="364"/>
      <c r="AG44" s="104"/>
      <c r="AH44" s="104"/>
      <c r="AI44" s="104"/>
      <c r="AJ44" s="104"/>
      <c r="AK44" s="104"/>
      <c r="AL44" s="104"/>
      <c r="AM44" s="104"/>
      <c r="AN44" s="104"/>
      <c r="AO44" s="104"/>
      <c r="AP44" s="104"/>
      <c r="AQ44" s="104"/>
      <c r="AR44" s="104"/>
      <c r="AS44" s="104"/>
      <c r="AT44" s="104"/>
      <c r="AU44" s="104"/>
      <c r="AV44" s="104"/>
      <c r="AW44" s="117" t="s">
        <v>125</v>
      </c>
      <c r="AX44" s="104"/>
      <c r="AY44" s="104"/>
      <c r="AZ44" s="117"/>
      <c r="BA44" s="104"/>
      <c r="BB44" s="104"/>
      <c r="BC44" s="104"/>
      <c r="BD44" s="104"/>
      <c r="BE44" s="104"/>
      <c r="BF44" s="104"/>
      <c r="BG44" s="104"/>
      <c r="BH44" s="104"/>
      <c r="BI44" s="104"/>
      <c r="BJ44" s="104"/>
      <c r="BK44" s="104"/>
      <c r="BL44" s="104"/>
    </row>
    <row r="45" spans="2:139" ht="12" customHeight="1" thickBot="1" x14ac:dyDescent="0.2">
      <c r="B45" s="379"/>
      <c r="C45" s="381"/>
      <c r="D45" s="381"/>
      <c r="E45" s="381"/>
      <c r="F45" s="381"/>
      <c r="G45" s="381"/>
      <c r="H45" s="381"/>
      <c r="I45" s="381"/>
      <c r="J45" s="381"/>
      <c r="K45" s="480"/>
      <c r="L45" s="442"/>
      <c r="M45" s="443"/>
      <c r="N45" s="443"/>
      <c r="O45" s="443"/>
      <c r="P45" s="444"/>
      <c r="Q45" s="467"/>
      <c r="R45" s="348"/>
      <c r="S45" s="348"/>
      <c r="T45" s="348"/>
      <c r="U45" s="348"/>
      <c r="V45" s="348"/>
      <c r="W45" s="348"/>
      <c r="X45" s="348"/>
      <c r="Y45" s="348"/>
      <c r="Z45" s="348"/>
      <c r="AA45" s="348"/>
      <c r="AB45" s="348"/>
      <c r="AC45" s="348"/>
      <c r="AD45" s="348"/>
      <c r="AE45" s="348"/>
      <c r="AF45" s="365"/>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row>
    <row r="46" spans="2:139" ht="12" customHeight="1" x14ac:dyDescent="0.15">
      <c r="B46" s="379"/>
      <c r="C46" s="381"/>
      <c r="D46" s="381"/>
      <c r="E46" s="381"/>
      <c r="F46" s="381"/>
      <c r="G46" s="381"/>
      <c r="H46" s="381"/>
      <c r="I46" s="381"/>
      <c r="J46" s="381"/>
      <c r="K46" s="480"/>
      <c r="L46" s="439" t="s">
        <v>16</v>
      </c>
      <c r="M46" s="440"/>
      <c r="N46" s="440"/>
      <c r="O46" s="440"/>
      <c r="P46" s="441"/>
      <c r="Q46" s="454" t="str">
        <f>IF(入力シート!$I$21="","",IF(入力シート!$I$21=入力シート!$CB$5,MID(入力シート!$R$29,M2,1),""))</f>
        <v/>
      </c>
      <c r="R46" s="355"/>
      <c r="S46" s="354" t="str">
        <f>IF(入力シート!$I$21="","",IF(入力シート!$I$21=入力シート!$CB$5,MID(入力シート!$R$29,O2,1),""))</f>
        <v/>
      </c>
      <c r="T46" s="355"/>
      <c r="U46" s="354" t="str">
        <f>IF(入力シート!$I$21="","",IF(入力シート!$I$21=入力シート!$CB$5,MID(入力シート!$R$29,Q2,1),""))</f>
        <v/>
      </c>
      <c r="V46" s="355"/>
      <c r="W46" s="354" t="str">
        <f>IF(入力シート!$I$21="","",IF(入力シート!$I$21=入力シート!$CB$5,MID(入力シート!$R$29,S2,1),""))</f>
        <v/>
      </c>
      <c r="X46" s="355"/>
      <c r="Y46" s="347" t="str">
        <f>IF(入力シート!$I$21="","",IF(入力シート!$I$21=入力シート!$CB$5,MID(入力シート!$R$29,U2,1),""))</f>
        <v/>
      </c>
      <c r="Z46" s="347"/>
      <c r="AA46" s="347" t="str">
        <f>IF(入力シート!$I$21="","",IF(入力シート!$I$21=入力シート!$CB$5,MID(入力シート!$R$29,W2,1),""))</f>
        <v/>
      </c>
      <c r="AB46" s="347"/>
      <c r="AC46" s="347" t="str">
        <f>IF(入力シート!$I$21="","",IF(入力シート!$I$21=入力シート!$CB$5,MID(入力シート!$R$29,Y2,1),""))</f>
        <v/>
      </c>
      <c r="AD46" s="347"/>
      <c r="AE46" s="347" t="str">
        <f>IF(入力シート!$I$21="","",IF(入力シート!$I$21=入力シート!$CB$5,MID(入力シート!$R$29,AA2,1),""))</f>
        <v/>
      </c>
      <c r="AF46" s="347"/>
      <c r="AG46" s="347" t="str">
        <f>IF(入力シート!$I$21="","",IF(入力シート!$I$21=入力シート!$CB$5,MID(入力シート!$R$29,AC2,1),""))</f>
        <v/>
      </c>
      <c r="AH46" s="347"/>
      <c r="AI46" s="347" t="str">
        <f>IF(入力シート!$I$21="","",IF(入力シート!$I$21=入力シート!$CB$5,MID(入力シート!$R$29,AE2,1),""))</f>
        <v/>
      </c>
      <c r="AJ46" s="347"/>
      <c r="AK46" s="347" t="str">
        <f>IF(入力シート!$I$21="","",IF(入力シート!$I$21=入力シート!$CB$5,MID(入力シート!$R$29,AG2,1),""))</f>
        <v/>
      </c>
      <c r="AL46" s="347"/>
      <c r="AM46" s="347" t="str">
        <f>IF(入力シート!$I$21="","",IF(入力シート!$I$21=入力シート!$CB$5,MID(入力シート!$R$29,AI2,1),""))</f>
        <v/>
      </c>
      <c r="AN46" s="36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row>
    <row r="47" spans="2:139" ht="12" customHeight="1" thickBot="1" x14ac:dyDescent="0.2">
      <c r="B47" s="379"/>
      <c r="C47" s="381"/>
      <c r="D47" s="381"/>
      <c r="E47" s="381"/>
      <c r="F47" s="381"/>
      <c r="G47" s="381"/>
      <c r="H47" s="381"/>
      <c r="I47" s="381"/>
      <c r="J47" s="381"/>
      <c r="K47" s="480"/>
      <c r="L47" s="442"/>
      <c r="M47" s="443"/>
      <c r="N47" s="443"/>
      <c r="O47" s="443"/>
      <c r="P47" s="444"/>
      <c r="Q47" s="455"/>
      <c r="R47" s="353"/>
      <c r="S47" s="352"/>
      <c r="T47" s="353"/>
      <c r="U47" s="352"/>
      <c r="V47" s="353"/>
      <c r="W47" s="352"/>
      <c r="X47" s="353"/>
      <c r="Y47" s="348"/>
      <c r="Z47" s="348"/>
      <c r="AA47" s="348"/>
      <c r="AB47" s="348"/>
      <c r="AC47" s="348"/>
      <c r="AD47" s="348"/>
      <c r="AE47" s="348"/>
      <c r="AF47" s="348"/>
      <c r="AG47" s="348"/>
      <c r="AH47" s="348"/>
      <c r="AI47" s="348"/>
      <c r="AJ47" s="348"/>
      <c r="AK47" s="348"/>
      <c r="AL47" s="348"/>
      <c r="AM47" s="348"/>
      <c r="AN47" s="365"/>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row>
    <row r="48" spans="2:139" ht="12" customHeight="1" x14ac:dyDescent="0.15">
      <c r="B48" s="379"/>
      <c r="C48" s="381"/>
      <c r="D48" s="381"/>
      <c r="E48" s="381"/>
      <c r="F48" s="381"/>
      <c r="G48" s="381"/>
      <c r="H48" s="381"/>
      <c r="I48" s="381"/>
      <c r="J48" s="381"/>
      <c r="K48" s="480"/>
      <c r="L48" s="456" t="s">
        <v>17</v>
      </c>
      <c r="M48" s="457"/>
      <c r="N48" s="457"/>
      <c r="O48" s="457"/>
      <c r="P48" s="458"/>
      <c r="Q48" s="454" t="str">
        <f>IF(入力シート!$I$21="","",IF(入力シート!$I$21=入力シート!$CB$5,MID(入力シート!$R$30,M2,1),""))</f>
        <v/>
      </c>
      <c r="R48" s="355"/>
      <c r="S48" s="354" t="str">
        <f>IF(入力シート!$I$21="","",IF(入力シート!$I$21=入力シート!$CB$5,MID(入力シート!$R$30,O2,1),""))</f>
        <v/>
      </c>
      <c r="T48" s="355"/>
      <c r="U48" s="354" t="str">
        <f>IF(入力シート!$I$21="","",IF(入力シート!$I$21=入力シート!$CB$5,MID(入力シート!$R$30,Q2,1),""))</f>
        <v/>
      </c>
      <c r="V48" s="355"/>
      <c r="W48" s="354" t="str">
        <f>IF(入力シート!$I$21="","",IF(入力シート!$I$21=入力シート!$CB$5,MID(入力シート!$R$30,S2,1),""))</f>
        <v/>
      </c>
      <c r="X48" s="355"/>
      <c r="Y48" s="347" t="str">
        <f>IF(入力シート!$I$21="","",IF(入力シート!$I$21=入力シート!$CB$5,MID(入力シート!$R$30,U2,1),""))</f>
        <v/>
      </c>
      <c r="Z48" s="347"/>
      <c r="AA48" s="347" t="str">
        <f>IF(入力シート!$I$21="","",IF(入力シート!$I$21=入力シート!$CB$5,MID(入力シート!$R$30,W2,1),""))</f>
        <v/>
      </c>
      <c r="AB48" s="347"/>
      <c r="AC48" s="347" t="str">
        <f>IF(入力シート!$I$21="","",IF(入力シート!$I$21=入力シート!$CB$5,MID(入力シート!$R$30,Y2,1),""))</f>
        <v/>
      </c>
      <c r="AD48" s="347"/>
      <c r="AE48" s="347" t="str">
        <f>IF(入力シート!$I$21="","",IF(入力シート!$I$21=入力シート!$CB$5,MID(入力シート!$R$30,AA2,1),""))</f>
        <v/>
      </c>
      <c r="AF48" s="347"/>
      <c r="AG48" s="347" t="str">
        <f>IF(入力シート!$I$21="","",IF(入力シート!$I$21=入力シート!$CB$5,MID(入力シート!$R$30,AC2,1),""))</f>
        <v/>
      </c>
      <c r="AH48" s="347"/>
      <c r="AI48" s="347" t="str">
        <f>IF(入力シート!$I$21="","",IF(入力シート!$I$21=入力シート!$CB$5,MID(入力シート!$R$30,AE2,1),""))</f>
        <v/>
      </c>
      <c r="AJ48" s="347"/>
      <c r="AK48" s="347" t="str">
        <f>IF(入力シート!$I$21="","",IF(入力シート!$I$21=入力シート!$CB$5,MID(入力シート!$R$30,AG2,1),""))</f>
        <v/>
      </c>
      <c r="AL48" s="347"/>
      <c r="AM48" s="347" t="str">
        <f>IF(入力シート!$I$21="","",IF(入力シート!$I$21=入力シート!$CB$5,MID(入力シート!$R$30,AI2,1),""))</f>
        <v/>
      </c>
      <c r="AN48" s="36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row>
    <row r="49" spans="2:64" ht="12" customHeight="1" thickBot="1" x14ac:dyDescent="0.2">
      <c r="B49" s="379"/>
      <c r="C49" s="381"/>
      <c r="D49" s="381"/>
      <c r="E49" s="381"/>
      <c r="F49" s="381"/>
      <c r="G49" s="381"/>
      <c r="H49" s="381"/>
      <c r="I49" s="381"/>
      <c r="J49" s="381"/>
      <c r="K49" s="480"/>
      <c r="L49" s="459"/>
      <c r="M49" s="460"/>
      <c r="N49" s="460"/>
      <c r="O49" s="460"/>
      <c r="P49" s="461"/>
      <c r="Q49" s="455"/>
      <c r="R49" s="353"/>
      <c r="S49" s="352"/>
      <c r="T49" s="353"/>
      <c r="U49" s="352"/>
      <c r="V49" s="353"/>
      <c r="W49" s="352"/>
      <c r="X49" s="353"/>
      <c r="Y49" s="348"/>
      <c r="Z49" s="348"/>
      <c r="AA49" s="348"/>
      <c r="AB49" s="348"/>
      <c r="AC49" s="348"/>
      <c r="AD49" s="348"/>
      <c r="AE49" s="348"/>
      <c r="AF49" s="348"/>
      <c r="AG49" s="348"/>
      <c r="AH49" s="348"/>
      <c r="AI49" s="348"/>
      <c r="AJ49" s="348"/>
      <c r="AK49" s="348"/>
      <c r="AL49" s="348"/>
      <c r="AM49" s="348"/>
      <c r="AN49" s="365"/>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row>
    <row r="50" spans="2:64" ht="12" customHeight="1" x14ac:dyDescent="0.15">
      <c r="B50" s="379"/>
      <c r="C50" s="381"/>
      <c r="D50" s="381"/>
      <c r="E50" s="381"/>
      <c r="F50" s="381"/>
      <c r="G50" s="381"/>
      <c r="H50" s="381"/>
      <c r="I50" s="381"/>
      <c r="J50" s="381"/>
      <c r="K50" s="480"/>
      <c r="L50" s="439" t="s">
        <v>15</v>
      </c>
      <c r="M50" s="440"/>
      <c r="N50" s="440"/>
      <c r="O50" s="440"/>
      <c r="P50" s="441"/>
      <c r="Q50" s="454" t="str">
        <f>IF(入力シート!$R$27="","",IF(入力シート!$I$21=入力シート!$CB$5,MID(入力シート!$R$27,M2,1),""))</f>
        <v/>
      </c>
      <c r="R50" s="355"/>
      <c r="S50" s="354" t="str">
        <f>IF(入力シート!$R$27="","",IF(入力シート!$I$21=入力シート!$CB$5,MID(入力シート!$R$27,O2,1),""))</f>
        <v/>
      </c>
      <c r="T50" s="355"/>
      <c r="U50" s="347" t="str">
        <f>IF(入力シート!$R$27="","",IF(入力シート!$I$21=入力シート!$CB$5,MID(入力シート!$R$27,Q2,1),""))</f>
        <v/>
      </c>
      <c r="V50" s="347"/>
      <c r="W50" s="354" t="str">
        <f>IF(入力シート!$R$27="","",IF(入力シート!$I$21=入力シート!$CB$5,MID(入力シート!$R$27,S2,1),""))</f>
        <v/>
      </c>
      <c r="X50" s="355"/>
      <c r="Y50" s="347" t="str">
        <f>IF(入力シート!$R$27="","",IF(入力シート!$I$21=入力シート!$CB$5,MID(入力シート!$R$27,U2,1),""))</f>
        <v/>
      </c>
      <c r="Z50" s="347"/>
      <c r="AA50" s="347" t="str">
        <f>IF(入力シート!$R$27="","",IF(入力シート!$I$21=入力シート!$CB$5,MID(入力シート!$R$27,W2,1),""))</f>
        <v/>
      </c>
      <c r="AB50" s="347"/>
      <c r="AC50" s="347" t="str">
        <f>IF(入力シート!$R$27="","",IF(入力シート!$I$21=入力シート!$CB$5,MID(入力シート!$R$27,Y2,1),""))</f>
        <v/>
      </c>
      <c r="AD50" s="347"/>
      <c r="AE50" s="347" t="str">
        <f>IF(入力シート!$R$27="","",IF(入力シート!$I$21=入力シート!$CB$5,MID(入力シート!$R$27,AA2,1),""))</f>
        <v/>
      </c>
      <c r="AF50" s="347"/>
      <c r="AG50" s="347" t="str">
        <f>IF(入力シート!$R$27="","",IF(入力シート!$I$21=入力シート!$CB$5,MID(入力シート!$R$27,AC2,1),""))</f>
        <v/>
      </c>
      <c r="AH50" s="347"/>
      <c r="AI50" s="347" t="str">
        <f>IF(入力シート!$R$27="","",IF(入力シート!$I$21=入力シート!$CB$5,MID(入力シート!$R$27,AE2,1),""))</f>
        <v/>
      </c>
      <c r="AJ50" s="347"/>
      <c r="AK50" s="347" t="str">
        <f>IF(入力シート!$R$27="","",IF(入力シート!$I$21=入力シート!$CB$5,MID(入力シート!$R$27,AG2,1),""))</f>
        <v/>
      </c>
      <c r="AL50" s="347"/>
      <c r="AM50" s="347" t="str">
        <f>IF(入力シート!$R$27="","",IF(入力シート!$I$21=入力シート!$CB$5,MID(入力シート!$R$27,AI2,1),""))</f>
        <v/>
      </c>
      <c r="AN50" s="347"/>
      <c r="AO50" s="347" t="str">
        <f>IF(入力シート!$R$27="","",IF(入力シート!$I$21=入力シート!$CB$5,MID(入力シート!$R$27,AK2,1),""))</f>
        <v/>
      </c>
      <c r="AP50" s="347"/>
      <c r="AQ50" s="347" t="str">
        <f>IF(入力シート!$R$27="","",IF(入力シート!$I$21=入力シート!$CB$5,MID(入力シート!$R$27,AM2,1),""))</f>
        <v/>
      </c>
      <c r="AR50" s="347"/>
      <c r="AS50" s="347" t="str">
        <f>IF(入力シート!$R$27="","",IF(入力シート!$I$21=入力シート!$CB$5,MID(入力シート!$R$27,AO2,1),""))</f>
        <v/>
      </c>
      <c r="AT50" s="347"/>
      <c r="AU50" s="347" t="str">
        <f>IF(入力シート!$R$27="","",IF(入力シート!$I$21=入力シート!$CB$5,MID(入力シート!$R$27,AQ2,1),""))</f>
        <v/>
      </c>
      <c r="AV50" s="347"/>
      <c r="AW50" s="347" t="str">
        <f>IF(入力シート!$R$27="","",IF(入力シート!$I$21=入力シート!$CB$5,MID(入力シート!$R$27,AS2,1),""))</f>
        <v/>
      </c>
      <c r="AX50" s="347"/>
      <c r="AY50" s="347" t="str">
        <f>IF(入力シート!$R$27="","",IF(入力シート!$I$21=入力シート!$CB$5,MID(入力シート!$R$27,AU2,1),""))</f>
        <v/>
      </c>
      <c r="AZ50" s="347"/>
      <c r="BA50" s="347" t="str">
        <f>IF(入力シート!$R$27="","",IF(入力シート!$I$21=入力シート!$CB$5,MID(入力シート!$R$27,AW2,1),""))</f>
        <v/>
      </c>
      <c r="BB50" s="347"/>
      <c r="BC50" s="347" t="str">
        <f>IF(入力シート!$R$27="","",IF(入力シート!$I$21=入力シート!$CB$5,MID(入力シート!$R$27,AY2,1),""))</f>
        <v/>
      </c>
      <c r="BD50" s="347"/>
      <c r="BE50" s="347" t="str">
        <f>IF(入力シート!$R$27="","",IF(入力シート!$I$21=入力シート!$CB$5,MID(入力シート!$R$27,BA2,1),""))</f>
        <v/>
      </c>
      <c r="BF50" s="347"/>
      <c r="BG50" s="347" t="str">
        <f>IF(入力シート!$R$27="","",IF(入力シート!$I$21=入力シート!$CB$5,MID(入力シート!$R$27,BC2,1),""))</f>
        <v/>
      </c>
      <c r="BH50" s="347"/>
      <c r="BI50" s="347" t="str">
        <f>IF(入力シート!$R$27="","",IF(入力シート!$I$21=入力シート!$CB$5,MID(入力シート!$R$27,BE2,1),""))</f>
        <v/>
      </c>
      <c r="BJ50" s="347"/>
      <c r="BK50" s="347" t="str">
        <f>IF(入力シート!$R$27="","",IF(入力シート!$I$21=入力シート!$CB$5,MID(入力シート!$R$27,BG2,1),""))</f>
        <v/>
      </c>
      <c r="BL50" s="364"/>
    </row>
    <row r="51" spans="2:64" ht="12" customHeight="1" thickBot="1" x14ac:dyDescent="0.2">
      <c r="B51" s="382"/>
      <c r="C51" s="383"/>
      <c r="D51" s="383"/>
      <c r="E51" s="383"/>
      <c r="F51" s="383"/>
      <c r="G51" s="383"/>
      <c r="H51" s="383"/>
      <c r="I51" s="383"/>
      <c r="J51" s="383"/>
      <c r="K51" s="481"/>
      <c r="L51" s="442"/>
      <c r="M51" s="443"/>
      <c r="N51" s="443"/>
      <c r="O51" s="443"/>
      <c r="P51" s="444"/>
      <c r="Q51" s="455"/>
      <c r="R51" s="353"/>
      <c r="S51" s="352"/>
      <c r="T51" s="353"/>
      <c r="U51" s="348"/>
      <c r="V51" s="348"/>
      <c r="W51" s="352"/>
      <c r="X51" s="353"/>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65"/>
    </row>
    <row r="52" spans="2:64" ht="12" customHeight="1" x14ac:dyDescent="0.15">
      <c r="B52" s="124"/>
      <c r="C52" s="124"/>
      <c r="D52" s="124"/>
      <c r="E52" s="124"/>
      <c r="F52" s="124"/>
      <c r="G52" s="124"/>
      <c r="H52" s="124"/>
      <c r="I52" s="124"/>
      <c r="J52" s="124"/>
      <c r="K52" s="124"/>
      <c r="L52" s="125"/>
      <c r="M52" s="125"/>
      <c r="N52" s="125"/>
      <c r="O52" s="125"/>
      <c r="P52" s="125"/>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row>
    <row r="53" spans="2:64" ht="12" customHeight="1" x14ac:dyDescent="0.15">
      <c r="B53" s="124"/>
      <c r="C53" s="124"/>
      <c r="D53" s="124"/>
      <c r="E53" s="124"/>
      <c r="F53" s="124"/>
      <c r="G53" s="124"/>
      <c r="H53" s="124"/>
      <c r="I53" s="124"/>
      <c r="J53" s="124"/>
      <c r="K53" s="124"/>
      <c r="L53" s="125"/>
      <c r="M53" s="125"/>
      <c r="N53" s="125"/>
      <c r="O53" s="125"/>
      <c r="P53" s="125"/>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row>
    <row r="54" spans="2:64" ht="12" customHeight="1" x14ac:dyDescent="0.15">
      <c r="B54" s="124"/>
      <c r="C54" s="124"/>
      <c r="D54" s="124"/>
      <c r="E54" s="124"/>
      <c r="F54" s="124"/>
      <c r="G54" s="124"/>
      <c r="H54" s="124"/>
      <c r="I54" s="124"/>
      <c r="J54" s="124"/>
      <c r="K54" s="124"/>
      <c r="L54" s="125"/>
      <c r="M54" s="125"/>
      <c r="N54" s="125"/>
      <c r="O54" s="125"/>
      <c r="P54" s="125"/>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row>
    <row r="55" spans="2:64" ht="12" customHeight="1" x14ac:dyDescent="0.15">
      <c r="B55" s="25"/>
      <c r="C55" s="25"/>
      <c r="D55" s="25"/>
      <c r="E55" s="25"/>
    </row>
    <row r="56" spans="2:64" ht="12" customHeight="1" x14ac:dyDescent="0.15">
      <c r="B56" s="384" t="s">
        <v>99</v>
      </c>
      <c r="C56" s="384"/>
      <c r="D56" s="384"/>
      <c r="E56" s="384"/>
      <c r="F56" s="384"/>
      <c r="G56" s="326" t="s">
        <v>321</v>
      </c>
      <c r="H56" s="326"/>
      <c r="I56" s="326"/>
      <c r="J56" s="326"/>
      <c r="K56" s="326"/>
      <c r="L56" s="326"/>
      <c r="M56" s="326"/>
      <c r="N56" s="326"/>
      <c r="O56" s="326"/>
      <c r="P56" s="326"/>
      <c r="Q56" s="171"/>
      <c r="R56" s="171"/>
      <c r="S56" s="110"/>
      <c r="T56" s="110"/>
      <c r="U56" s="110"/>
      <c r="V56" s="110"/>
      <c r="BD56" s="406" t="s">
        <v>127</v>
      </c>
      <c r="BE56" s="406"/>
      <c r="BF56" s="406"/>
      <c r="BG56" s="406"/>
      <c r="BH56" s="406"/>
      <c r="BI56" s="406"/>
      <c r="BJ56" s="406"/>
      <c r="BK56" s="406"/>
      <c r="BL56" s="406"/>
    </row>
    <row r="57" spans="2:64" ht="12" customHeight="1" x14ac:dyDescent="0.15">
      <c r="B57" s="384"/>
      <c r="C57" s="384"/>
      <c r="D57" s="384"/>
      <c r="E57" s="384"/>
      <c r="F57" s="384"/>
      <c r="G57" s="326"/>
      <c r="H57" s="326"/>
      <c r="I57" s="326"/>
      <c r="J57" s="326"/>
      <c r="K57" s="326"/>
      <c r="L57" s="326"/>
      <c r="M57" s="326"/>
      <c r="N57" s="326"/>
      <c r="O57" s="326"/>
      <c r="P57" s="326"/>
      <c r="Q57" s="171"/>
      <c r="R57" s="171"/>
      <c r="S57" s="110"/>
      <c r="T57" s="110"/>
      <c r="U57" s="110"/>
      <c r="V57" s="110"/>
      <c r="AB57" s="324" t="s">
        <v>128</v>
      </c>
      <c r="AC57" s="324"/>
      <c r="AD57" s="324"/>
      <c r="AE57" s="324"/>
      <c r="AF57" s="324"/>
      <c r="AG57" s="324"/>
      <c r="AH57" s="126"/>
      <c r="AI57" s="126"/>
      <c r="AJ57" s="478" t="str">
        <f>IF(入力シート!$I$6="","",入力シート!$I$6)</f>
        <v/>
      </c>
      <c r="AK57" s="478"/>
      <c r="AL57" s="478"/>
      <c r="AM57" s="478"/>
      <c r="AN57" s="478"/>
      <c r="AO57" s="478"/>
      <c r="AP57" s="478"/>
      <c r="AQ57" s="478"/>
      <c r="AR57" s="478"/>
      <c r="AS57" s="478"/>
      <c r="AT57" s="478"/>
      <c r="AU57" s="478"/>
      <c r="AV57" s="478"/>
      <c r="AW57" s="126"/>
      <c r="AX57" s="126"/>
      <c r="BG57" s="105" t="s">
        <v>115</v>
      </c>
      <c r="BH57" s="105"/>
      <c r="BI57" s="105"/>
      <c r="BJ57" s="105"/>
      <c r="BK57" s="105"/>
    </row>
    <row r="58" spans="2:64" ht="12" customHeight="1" thickBot="1" x14ac:dyDescent="0.2">
      <c r="B58" s="25"/>
      <c r="C58" s="25"/>
      <c r="D58" s="25"/>
      <c r="E58" s="25"/>
    </row>
    <row r="59" spans="2:64" ht="12" customHeight="1" x14ac:dyDescent="0.15">
      <c r="B59" s="375" t="s">
        <v>129</v>
      </c>
      <c r="C59" s="507"/>
      <c r="D59" s="507"/>
      <c r="E59" s="507"/>
      <c r="F59" s="507"/>
      <c r="G59" s="507"/>
      <c r="H59" s="507"/>
      <c r="I59" s="507"/>
      <c r="J59" s="507"/>
      <c r="K59" s="508"/>
      <c r="L59" s="485" t="s">
        <v>130</v>
      </c>
      <c r="M59" s="486"/>
      <c r="N59" s="486"/>
      <c r="O59" s="486"/>
      <c r="P59" s="487"/>
      <c r="Q59" s="454" t="str">
        <f>IF(入力シート!$I$35="","",MID(入力シート!$I$35,M2,1))</f>
        <v/>
      </c>
      <c r="R59" s="355"/>
      <c r="S59" s="354" t="str">
        <f>IF(入力シート!$I$35="","",MID(入力シート!$I$35,O2,1))</f>
        <v/>
      </c>
      <c r="T59" s="355"/>
      <c r="U59" s="354" t="str">
        <f>IF(入力シート!$I$35="","",MID(入力シート!$I$35,Q2,1))</f>
        <v/>
      </c>
      <c r="V59" s="355"/>
      <c r="W59" s="354" t="str">
        <f>IF(入力シート!$I$35="","",MID(入力シート!$I$35,S2,1))</f>
        <v/>
      </c>
      <c r="X59" s="355"/>
      <c r="Y59" s="347" t="str">
        <f>IF(入力シート!$I$35="","",MID(入力シート!$I$35,U2,1))</f>
        <v/>
      </c>
      <c r="Z59" s="347"/>
      <c r="AA59" s="347" t="str">
        <f>IF(入力シート!$I$35="","",MID(入力シート!$I$35,W2,1))</f>
        <v/>
      </c>
      <c r="AB59" s="347"/>
      <c r="AC59" s="347" t="str">
        <f>IF(入力シート!$I$35="","",MID(入力シート!$I$35,Y2,1))</f>
        <v/>
      </c>
      <c r="AD59" s="347"/>
      <c r="AE59" s="347" t="str">
        <f>IF(入力シート!$I$35="","",MID(入力シート!$I$35,AA2,1))</f>
        <v/>
      </c>
      <c r="AF59" s="347"/>
      <c r="AG59" s="347" t="str">
        <f>IF(入力シート!$I$35="","",MID(入力シート!$I$35,AC2,1))</f>
        <v/>
      </c>
      <c r="AH59" s="347"/>
      <c r="AI59" s="347" t="str">
        <f>IF(入力シート!$I$35="","",MID(入力シート!$I$35,AE2,1))</f>
        <v/>
      </c>
      <c r="AJ59" s="347"/>
      <c r="AK59" s="347" t="str">
        <f>IF(入力シート!$I$35="","",MID(入力シート!$I$35,AG2,1))</f>
        <v/>
      </c>
      <c r="AL59" s="347"/>
      <c r="AM59" s="347" t="str">
        <f>IF(入力シート!$I$35="","",MID(入力シート!$I$35,AI2,1))</f>
        <v/>
      </c>
      <c r="AN59" s="364"/>
    </row>
    <row r="60" spans="2:64" ht="12" customHeight="1" thickBot="1" x14ac:dyDescent="0.2">
      <c r="B60" s="509"/>
      <c r="C60" s="510"/>
      <c r="D60" s="510"/>
      <c r="E60" s="510"/>
      <c r="F60" s="510"/>
      <c r="G60" s="510"/>
      <c r="H60" s="510"/>
      <c r="I60" s="510"/>
      <c r="J60" s="510"/>
      <c r="K60" s="511"/>
      <c r="L60" s="488"/>
      <c r="M60" s="489"/>
      <c r="N60" s="489"/>
      <c r="O60" s="489"/>
      <c r="P60" s="490"/>
      <c r="Q60" s="455"/>
      <c r="R60" s="353"/>
      <c r="S60" s="352"/>
      <c r="T60" s="353"/>
      <c r="U60" s="352"/>
      <c r="V60" s="353"/>
      <c r="W60" s="352"/>
      <c r="X60" s="353"/>
      <c r="Y60" s="348"/>
      <c r="Z60" s="348"/>
      <c r="AA60" s="348"/>
      <c r="AB60" s="348"/>
      <c r="AC60" s="348"/>
      <c r="AD60" s="348"/>
      <c r="AE60" s="348"/>
      <c r="AF60" s="348"/>
      <c r="AG60" s="348"/>
      <c r="AH60" s="348"/>
      <c r="AI60" s="348"/>
      <c r="AJ60" s="348"/>
      <c r="AK60" s="348"/>
      <c r="AL60" s="348"/>
      <c r="AM60" s="348"/>
      <c r="AN60" s="365"/>
    </row>
    <row r="61" spans="2:64" ht="12" customHeight="1" x14ac:dyDescent="0.15">
      <c r="B61" s="509"/>
      <c r="C61" s="510"/>
      <c r="D61" s="510"/>
      <c r="E61" s="510"/>
      <c r="F61" s="510"/>
      <c r="G61" s="510"/>
      <c r="H61" s="510"/>
      <c r="I61" s="510"/>
      <c r="J61" s="510"/>
      <c r="K61" s="511"/>
      <c r="L61" s="493" t="s">
        <v>16</v>
      </c>
      <c r="M61" s="494"/>
      <c r="N61" s="494"/>
      <c r="O61" s="494"/>
      <c r="P61" s="495"/>
      <c r="Q61" s="454" t="str">
        <f>IF(入力シート!$I$36="","",MID(入力シート!$I$36,M2,1))</f>
        <v/>
      </c>
      <c r="R61" s="355"/>
      <c r="S61" s="354" t="str">
        <f>IF(入力シート!$I$36="","",MID(入力シート!$I$36,O2,1))</f>
        <v/>
      </c>
      <c r="T61" s="355"/>
      <c r="U61" s="354" t="str">
        <f>IF(入力シート!$I$36="","",MID(入力シート!$I$36,Q2,1))</f>
        <v/>
      </c>
      <c r="V61" s="355"/>
      <c r="W61" s="354" t="str">
        <f>IF(入力シート!$I$36="","",MID(入力シート!$I$36,S2,1))</f>
        <v/>
      </c>
      <c r="X61" s="355"/>
      <c r="Y61" s="347" t="str">
        <f>IF(入力シート!$I$36="","",MID(入力シート!$I$36,U2,1))</f>
        <v/>
      </c>
      <c r="Z61" s="347"/>
      <c r="AA61" s="347" t="str">
        <f>IF(入力シート!$I$36="","",MID(入力シート!$I$36,W2,1))</f>
        <v/>
      </c>
      <c r="AB61" s="347"/>
      <c r="AC61" s="347" t="str">
        <f>IF(入力シート!$I$36="","",MID(入力シート!$I$36,Y2,1))</f>
        <v/>
      </c>
      <c r="AD61" s="347"/>
      <c r="AE61" s="347" t="str">
        <f>IF(入力シート!$I$36="","",MID(入力シート!$I$36,AA2,1))</f>
        <v/>
      </c>
      <c r="AF61" s="347"/>
      <c r="AG61" s="347" t="str">
        <f>IF(入力シート!$I$36="","",MID(入力シート!$I$36,AC2,1))</f>
        <v/>
      </c>
      <c r="AH61" s="347"/>
      <c r="AI61" s="347" t="str">
        <f>IF(入力シート!$I$36="","",MID(入力シート!$I$36,AE2,1))</f>
        <v/>
      </c>
      <c r="AJ61" s="347"/>
      <c r="AK61" s="347" t="str">
        <f>IF(入力シート!$I$36="","",MID(入力シート!$I$36,AG2,1))</f>
        <v/>
      </c>
      <c r="AL61" s="347"/>
      <c r="AM61" s="347" t="str">
        <f>IF(入力シート!$I$36="","",MID(入力シート!$I$36,AI2,1))</f>
        <v/>
      </c>
      <c r="AN61" s="354"/>
      <c r="AO61" s="347" t="str">
        <f>IF(入力シート!$I$36="","",MID(入力シート!$I$36,AK2,1))</f>
        <v/>
      </c>
      <c r="AP61" s="364"/>
    </row>
    <row r="62" spans="2:64" ht="12" customHeight="1" thickBot="1" x14ac:dyDescent="0.2">
      <c r="B62" s="509"/>
      <c r="C62" s="510"/>
      <c r="D62" s="510"/>
      <c r="E62" s="510"/>
      <c r="F62" s="510"/>
      <c r="G62" s="510"/>
      <c r="H62" s="510"/>
      <c r="I62" s="510"/>
      <c r="J62" s="510"/>
      <c r="K62" s="511"/>
      <c r="L62" s="496"/>
      <c r="M62" s="497"/>
      <c r="N62" s="497"/>
      <c r="O62" s="497"/>
      <c r="P62" s="498"/>
      <c r="Q62" s="455"/>
      <c r="R62" s="353"/>
      <c r="S62" s="352"/>
      <c r="T62" s="353"/>
      <c r="U62" s="352"/>
      <c r="V62" s="353"/>
      <c r="W62" s="352"/>
      <c r="X62" s="353"/>
      <c r="Y62" s="348"/>
      <c r="Z62" s="348"/>
      <c r="AA62" s="348"/>
      <c r="AB62" s="348"/>
      <c r="AC62" s="348"/>
      <c r="AD62" s="348"/>
      <c r="AE62" s="348"/>
      <c r="AF62" s="348"/>
      <c r="AG62" s="348"/>
      <c r="AH62" s="348"/>
      <c r="AI62" s="348"/>
      <c r="AJ62" s="348"/>
      <c r="AK62" s="348"/>
      <c r="AL62" s="348"/>
      <c r="AM62" s="348"/>
      <c r="AN62" s="352"/>
      <c r="AO62" s="348"/>
      <c r="AP62" s="365"/>
    </row>
    <row r="63" spans="2:64" ht="12" customHeight="1" x14ac:dyDescent="0.15">
      <c r="B63" s="509"/>
      <c r="C63" s="510"/>
      <c r="D63" s="510"/>
      <c r="E63" s="510"/>
      <c r="F63" s="510"/>
      <c r="G63" s="510"/>
      <c r="H63" s="510"/>
      <c r="I63" s="510"/>
      <c r="J63" s="510"/>
      <c r="K63" s="511"/>
      <c r="L63" s="493" t="s">
        <v>131</v>
      </c>
      <c r="M63" s="494"/>
      <c r="N63" s="494"/>
      <c r="O63" s="494"/>
      <c r="P63" s="495"/>
      <c r="Q63" s="491" t="str">
        <f>IF(入力シート!$I$37="","",MID(入力シート!$I$37,1,1))</f>
        <v/>
      </c>
      <c r="R63" s="351"/>
      <c r="S63" s="350" t="str">
        <f>IF(入力シート!$I$37="","",MID(入力シート!$I$37,2,1))</f>
        <v/>
      </c>
      <c r="T63" s="351"/>
      <c r="U63" s="350" t="str">
        <f>IF(入力シート!$I$37="","",MID(入力シート!$I$37,3,1))</f>
        <v/>
      </c>
      <c r="V63" s="351"/>
      <c r="W63" s="350" t="str">
        <f>IF(入力シート!$I$37="","",MID(入力シート!$I$37,4,1))</f>
        <v/>
      </c>
      <c r="X63" s="351"/>
      <c r="Y63" s="363" t="str">
        <f>IF(入力シート!$I$37="","",MID(入力シート!$I$37,5,1))</f>
        <v/>
      </c>
      <c r="Z63" s="363"/>
      <c r="AA63" s="363" t="str">
        <f>IF(入力シート!$I$37="","",MID(入力シート!$I$37,6,1))</f>
        <v/>
      </c>
      <c r="AB63" s="363"/>
      <c r="AC63" s="363" t="str">
        <f>IF(入力シート!$I$37="","",MID(入力シート!$I$37,7,1))</f>
        <v/>
      </c>
      <c r="AD63" s="363"/>
      <c r="AE63" s="363" t="str">
        <f>IF(入力シート!$I$37="","",MID(入力シート!$I$37,8,1))</f>
        <v/>
      </c>
      <c r="AF63" s="363"/>
      <c r="AG63" s="363" t="str">
        <f>IF(入力シート!$I$37="","",MID(入力シート!$I$37,9,1))</f>
        <v/>
      </c>
      <c r="AH63" s="363"/>
      <c r="AI63" s="363" t="str">
        <f>IF(入力シート!$I$37="","",MID(入力シート!$I$37,10,1))</f>
        <v/>
      </c>
      <c r="AJ63" s="363"/>
      <c r="AK63" s="363" t="str">
        <f>IF(入力シート!$I$37="","",MID(入力シート!$I$37,11,1))</f>
        <v/>
      </c>
      <c r="AL63" s="363"/>
      <c r="AM63" s="347" t="str">
        <f>IF(入力シート!$I$37="","",MID(入力シート!$I$37,12,1))</f>
        <v/>
      </c>
      <c r="AN63" s="347"/>
      <c r="AO63" s="347" t="str">
        <f>IF(入力シート!$I$37="","",MID(入力シート!$I$37,13,1))</f>
        <v/>
      </c>
      <c r="AP63" s="347"/>
      <c r="AQ63" s="354" t="str">
        <f>IF(入力シート!$I$37="","",MID(入力シート!$I$37,14,1))</f>
        <v/>
      </c>
      <c r="AR63" s="355"/>
      <c r="AS63" s="354" t="str">
        <f>IF(入力シート!$I$37="","",MID(入力シート!$I$37,15,1))</f>
        <v/>
      </c>
      <c r="AT63" s="355"/>
      <c r="AU63" s="354" t="str">
        <f>IF(入力シート!$I$37="","",MID(入力シート!$I$37,16,1))</f>
        <v/>
      </c>
      <c r="AV63" s="355"/>
      <c r="AW63" s="347" t="str">
        <f>IF(入力シート!$I$37="","",MID(入力シート!$I$37,17,1))</f>
        <v/>
      </c>
      <c r="AX63" s="347"/>
      <c r="AY63" s="347" t="str">
        <f>IF(入力シート!$I$37="","",MID(入力シート!$I$37,18,1))</f>
        <v/>
      </c>
      <c r="AZ63" s="347"/>
      <c r="BA63" s="347" t="str">
        <f>IF(入力シート!$I$37="","",MID(入力シート!$I$37,19,1))</f>
        <v/>
      </c>
      <c r="BB63" s="347"/>
      <c r="BC63" s="347" t="str">
        <f>IF(入力シート!$I$37="","",MID(入力シート!$I$37,20,1))</f>
        <v/>
      </c>
      <c r="BD63" s="347"/>
      <c r="BE63" s="347" t="str">
        <f>IF(入力シート!$I$37="","",MID(入力シート!$I$37,21,1))</f>
        <v/>
      </c>
      <c r="BF63" s="347"/>
      <c r="BG63" s="347" t="str">
        <f>IF(入力シート!$I$37="","",MID(入力シート!$I$37,22,1))</f>
        <v/>
      </c>
      <c r="BH63" s="347"/>
      <c r="BI63" s="347" t="str">
        <f>IF(入力シート!$I$37="","",MID(入力シート!$I$37,23,1))</f>
        <v/>
      </c>
      <c r="BJ63" s="347"/>
      <c r="BK63" s="347" t="str">
        <f>IF(入力シート!$I$37="","",MID(入力シート!$I$37,24,1))</f>
        <v/>
      </c>
      <c r="BL63" s="364"/>
    </row>
    <row r="64" spans="2:64" ht="12" customHeight="1" x14ac:dyDescent="0.15">
      <c r="B64" s="509"/>
      <c r="C64" s="510"/>
      <c r="D64" s="510"/>
      <c r="E64" s="510"/>
      <c r="F64" s="510"/>
      <c r="G64" s="510"/>
      <c r="H64" s="510"/>
      <c r="I64" s="510"/>
      <c r="J64" s="510"/>
      <c r="K64" s="511"/>
      <c r="L64" s="515"/>
      <c r="M64" s="516"/>
      <c r="N64" s="516"/>
      <c r="O64" s="516"/>
      <c r="P64" s="517"/>
      <c r="Q64" s="492"/>
      <c r="R64" s="447"/>
      <c r="S64" s="448"/>
      <c r="T64" s="447"/>
      <c r="U64" s="448"/>
      <c r="V64" s="447"/>
      <c r="W64" s="448"/>
      <c r="X64" s="447"/>
      <c r="Y64" s="453"/>
      <c r="Z64" s="453"/>
      <c r="AA64" s="453"/>
      <c r="AB64" s="453"/>
      <c r="AC64" s="453"/>
      <c r="AD64" s="453"/>
      <c r="AE64" s="453"/>
      <c r="AF64" s="453"/>
      <c r="AG64" s="453"/>
      <c r="AH64" s="453"/>
      <c r="AI64" s="453"/>
      <c r="AJ64" s="453"/>
      <c r="AK64" s="453"/>
      <c r="AL64" s="453"/>
      <c r="AM64" s="453"/>
      <c r="AN64" s="453"/>
      <c r="AO64" s="453"/>
      <c r="AP64" s="453"/>
      <c r="AQ64" s="448"/>
      <c r="AR64" s="447"/>
      <c r="AS64" s="448"/>
      <c r="AT64" s="447"/>
      <c r="AU64" s="448"/>
      <c r="AV64" s="447"/>
      <c r="AW64" s="453"/>
      <c r="AX64" s="453"/>
      <c r="AY64" s="453"/>
      <c r="AZ64" s="453"/>
      <c r="BA64" s="453"/>
      <c r="BB64" s="453"/>
      <c r="BC64" s="453"/>
      <c r="BD64" s="453"/>
      <c r="BE64" s="453"/>
      <c r="BF64" s="453"/>
      <c r="BG64" s="453"/>
      <c r="BH64" s="453"/>
      <c r="BI64" s="453"/>
      <c r="BJ64" s="453"/>
      <c r="BK64" s="453"/>
      <c r="BL64" s="463"/>
    </row>
    <row r="65" spans="2:129" ht="12" customHeight="1" x14ac:dyDescent="0.15">
      <c r="B65" s="509"/>
      <c r="C65" s="510"/>
      <c r="D65" s="510"/>
      <c r="E65" s="510"/>
      <c r="F65" s="510"/>
      <c r="G65" s="510"/>
      <c r="H65" s="510"/>
      <c r="I65" s="510"/>
      <c r="J65" s="510"/>
      <c r="K65" s="511"/>
      <c r="L65" s="518"/>
      <c r="M65" s="381"/>
      <c r="N65" s="381"/>
      <c r="O65" s="381"/>
      <c r="P65" s="480"/>
      <c r="Q65" s="522" t="str">
        <f>IF(入力シート!$I$37="","",MID(入力シート!$I$37,25,1))</f>
        <v/>
      </c>
      <c r="R65" s="351"/>
      <c r="S65" s="350" t="str">
        <f>IF(入力シート!$I$37="","",MID(入力シート!$I$37,26,1))</f>
        <v/>
      </c>
      <c r="T65" s="351"/>
      <c r="U65" s="350" t="str">
        <f>IF(入力シート!$I$37="","",MID(入力シート!$I$37,27,1))</f>
        <v/>
      </c>
      <c r="V65" s="351"/>
      <c r="W65" s="350" t="str">
        <f>IF(入力シート!$I$37="","",MID(入力シート!$I$37,28,1))</f>
        <v/>
      </c>
      <c r="X65" s="351"/>
      <c r="Y65" s="363" t="str">
        <f>IF(入力シート!$I$37="","",MID(入力シート!$I$37,29,1))</f>
        <v/>
      </c>
      <c r="Z65" s="363"/>
      <c r="AA65" s="363" t="str">
        <f>IF(入力シート!$I$37="","",MID(入力シート!$I$37,30,1))</f>
        <v/>
      </c>
      <c r="AB65" s="363"/>
      <c r="AC65" s="363" t="str">
        <f>IF(入力シート!$I$37="","",MID(入力シート!$I$37,31,1))</f>
        <v/>
      </c>
      <c r="AD65" s="363"/>
      <c r="AE65" s="363" t="str">
        <f>IF(入力シート!$I$37="","",MID(入力シート!$I$37,32,1))</f>
        <v/>
      </c>
      <c r="AF65" s="363"/>
      <c r="AG65" s="363" t="str">
        <f>IF(入力シート!$I$37="","",MID(入力シート!$I$37,33,1))</f>
        <v/>
      </c>
      <c r="AH65" s="363"/>
      <c r="AI65" s="363" t="str">
        <f>IF(入力シート!$I$37="","",MID(入力シート!$I$37,34,1))</f>
        <v/>
      </c>
      <c r="AJ65" s="363"/>
      <c r="AK65" s="363" t="str">
        <f>IF(入力シート!$I$37="","",MID(入力シート!$I$37,35,1))</f>
        <v/>
      </c>
      <c r="AL65" s="363"/>
      <c r="AM65" s="363" t="str">
        <f>IF(入力シート!$I$37="","",MID(入力シート!$I$37,36,1))</f>
        <v/>
      </c>
      <c r="AN65" s="363"/>
      <c r="AO65" s="363" t="str">
        <f>IF(入力シート!$I$37="","",MID(入力シート!$I$37,37,1))</f>
        <v/>
      </c>
      <c r="AP65" s="363"/>
      <c r="AQ65" s="350" t="str">
        <f>IF(入力シート!$I$37="","",MID(入力シート!$I$37,38,1))</f>
        <v/>
      </c>
      <c r="AR65" s="351"/>
      <c r="AS65" s="350" t="str">
        <f>IF(入力シート!$I$37="","",MID(入力シート!$I$37,39,1))</f>
        <v/>
      </c>
      <c r="AT65" s="351"/>
      <c r="AU65" s="350" t="str">
        <f>IF(入力シート!$I$37="","",MID(入力シート!$I$37,40,1))</f>
        <v/>
      </c>
      <c r="AV65" s="351"/>
      <c r="AW65" s="363" t="str">
        <f>IF(入力シート!$I$37="","",MID(入力シート!$I$37,41,1))</f>
        <v/>
      </c>
      <c r="AX65" s="363"/>
      <c r="AY65" s="363" t="str">
        <f>IF(入力シート!$I$37="","",MID(入力シート!$I$37,42,1))</f>
        <v/>
      </c>
      <c r="AZ65" s="363"/>
      <c r="BA65" s="363" t="str">
        <f>IF(入力シート!$I$37="","",MID(入力シート!$I$37,43,1))</f>
        <v/>
      </c>
      <c r="BB65" s="363"/>
      <c r="BC65" s="363" t="str">
        <f>IF(入力シート!$I$37="","",MID(入力シート!$I$37,44,1))</f>
        <v/>
      </c>
      <c r="BD65" s="363"/>
      <c r="BE65" s="363" t="str">
        <f>IF(入力シート!$I$37="","",MID(入力シート!$I$37,45,1))</f>
        <v/>
      </c>
      <c r="BF65" s="363"/>
      <c r="BG65" s="363" t="str">
        <f>IF(入力シート!$I$37="","",MID(入力シート!$I$37,46,1))</f>
        <v/>
      </c>
      <c r="BH65" s="363"/>
      <c r="BI65" s="363" t="str">
        <f>IF(入力シート!$I$37="","",MID(入力シート!$I$37,47,1))</f>
        <v/>
      </c>
      <c r="BJ65" s="363"/>
      <c r="BK65" s="363" t="str">
        <f>IF(入力シート!$I$37="","",MID(入力シート!$I$37,48,1))</f>
        <v/>
      </c>
      <c r="BL65" s="437"/>
    </row>
    <row r="66" spans="2:129" ht="12" customHeight="1" thickBot="1" x14ac:dyDescent="0.2">
      <c r="B66" s="512"/>
      <c r="C66" s="513"/>
      <c r="D66" s="513"/>
      <c r="E66" s="513"/>
      <c r="F66" s="513"/>
      <c r="G66" s="513"/>
      <c r="H66" s="513"/>
      <c r="I66" s="513"/>
      <c r="J66" s="513"/>
      <c r="K66" s="514"/>
      <c r="L66" s="519"/>
      <c r="M66" s="520"/>
      <c r="N66" s="520"/>
      <c r="O66" s="520"/>
      <c r="P66" s="521"/>
      <c r="Q66" s="455"/>
      <c r="R66" s="353"/>
      <c r="S66" s="352"/>
      <c r="T66" s="353"/>
      <c r="U66" s="352"/>
      <c r="V66" s="353"/>
      <c r="W66" s="352"/>
      <c r="X66" s="353"/>
      <c r="Y66" s="348"/>
      <c r="Z66" s="348"/>
      <c r="AA66" s="348"/>
      <c r="AB66" s="348"/>
      <c r="AC66" s="348"/>
      <c r="AD66" s="348"/>
      <c r="AE66" s="348"/>
      <c r="AF66" s="348"/>
      <c r="AG66" s="348"/>
      <c r="AH66" s="348"/>
      <c r="AI66" s="348"/>
      <c r="AJ66" s="348"/>
      <c r="AK66" s="348"/>
      <c r="AL66" s="348"/>
      <c r="AM66" s="348"/>
      <c r="AN66" s="348"/>
      <c r="AO66" s="348"/>
      <c r="AP66" s="348"/>
      <c r="AQ66" s="352"/>
      <c r="AR66" s="353"/>
      <c r="AS66" s="352"/>
      <c r="AT66" s="353"/>
      <c r="AU66" s="352"/>
      <c r="AV66" s="353"/>
      <c r="AW66" s="348"/>
      <c r="AX66" s="348"/>
      <c r="AY66" s="348"/>
      <c r="AZ66" s="348"/>
      <c r="BA66" s="348"/>
      <c r="BB66" s="348"/>
      <c r="BC66" s="348"/>
      <c r="BD66" s="348"/>
      <c r="BE66" s="348"/>
      <c r="BF66" s="348"/>
      <c r="BG66" s="348"/>
      <c r="BH66" s="348"/>
      <c r="BI66" s="348"/>
      <c r="BJ66" s="348"/>
      <c r="BK66" s="348"/>
      <c r="BL66" s="365"/>
    </row>
    <row r="67" spans="2:129" ht="12" customHeight="1" x14ac:dyDescent="0.15">
      <c r="B67" s="499" t="s">
        <v>132</v>
      </c>
      <c r="C67" s="500"/>
      <c r="D67" s="500"/>
      <c r="E67" s="500"/>
      <c r="F67" s="500"/>
      <c r="G67" s="500"/>
      <c r="H67" s="500"/>
      <c r="I67" s="500"/>
      <c r="J67" s="500"/>
      <c r="K67" s="501"/>
      <c r="L67" s="360"/>
      <c r="M67" s="505" t="str">
        <f>IF(入力シート!$M$39="","",IF(($DT$67-9)&lt;=0,"",MID(入力シート!$M$39,$DT$67-9,1)))</f>
        <v/>
      </c>
      <c r="N67" s="355"/>
      <c r="O67" s="354" t="str">
        <f>IF(入力シート!$M$39="","",IF(($DT$67-8)&lt;=0,"",MID(入力シート!$M$39,$DT$67-8,1)))</f>
        <v/>
      </c>
      <c r="P67" s="355"/>
      <c r="Q67" s="354" t="str">
        <f>IF(入力シート!$M$39="","",IF(($DT$67-7)&lt;=0,"",MID(入力シート!$M$39,$DT$67-7,1)))</f>
        <v/>
      </c>
      <c r="R67" s="355"/>
      <c r="S67" s="354" t="str">
        <f>IF(入力シート!$M$39="","",IF(($DT$67-6)&lt;=0,"",MID(入力シート!$M$39,$DT$67-6,1)))</f>
        <v/>
      </c>
      <c r="T67" s="355"/>
      <c r="U67" s="347" t="str">
        <f>IF(入力シート!$M$39="","",IF(($DT$67-5)&lt;=0,"",MID(入力シート!$M$39,$DT$67-5,1)))</f>
        <v/>
      </c>
      <c r="V67" s="347"/>
      <c r="W67" s="347" t="str">
        <f>IF(入力シート!$M$39="","",IF(($DT$67-4)&lt;=0,"",MID(入力シート!$M$39,$DT$67-4,1)))</f>
        <v/>
      </c>
      <c r="X67" s="347"/>
      <c r="Y67" s="347" t="str">
        <f>IF(入力シート!$M$39="","",IF(($DT$67-3)&lt;=0,"",MID(入力シート!$M$39,$DT$67-3,1)))</f>
        <v/>
      </c>
      <c r="Z67" s="347"/>
      <c r="AA67" s="347" t="str">
        <f>IF(入力シート!$M$39="","",IF(($DT$67-2)&lt;=0,"",MID(入力シート!$M$39,$DT$67-2,1)))</f>
        <v/>
      </c>
      <c r="AB67" s="347"/>
      <c r="AC67" s="347" t="str">
        <f>IF(入力シート!$M$39="","",IF(($DT$67-1)&lt;=0,"",MID(入力シート!$M$39,$DT$67-1,1)))</f>
        <v/>
      </c>
      <c r="AD67" s="347"/>
      <c r="AE67" s="347" t="str">
        <f>IF(入力シート!$M$39="","",IF(($DT$67)&lt;=0,"",MID(入力シート!$M$39,$DT$67,1)))</f>
        <v/>
      </c>
      <c r="AF67" s="364"/>
      <c r="AG67" s="369" t="s">
        <v>133</v>
      </c>
      <c r="AH67" s="370"/>
      <c r="AI67" s="37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DT67" s="366">
        <f>LEN(入力シート!M39)</f>
        <v>0</v>
      </c>
      <c r="DU67" s="366"/>
      <c r="DV67" s="367" t="s">
        <v>268</v>
      </c>
      <c r="DW67" s="368"/>
      <c r="DX67" s="368"/>
      <c r="DY67" s="368"/>
    </row>
    <row r="68" spans="2:129" ht="12" customHeight="1" thickBot="1" x14ac:dyDescent="0.2">
      <c r="B68" s="502"/>
      <c r="C68" s="503"/>
      <c r="D68" s="503"/>
      <c r="E68" s="503"/>
      <c r="F68" s="503"/>
      <c r="G68" s="503"/>
      <c r="H68" s="503"/>
      <c r="I68" s="503"/>
      <c r="J68" s="503"/>
      <c r="K68" s="504"/>
      <c r="L68" s="361"/>
      <c r="M68" s="506"/>
      <c r="N68" s="353"/>
      <c r="O68" s="352"/>
      <c r="P68" s="353"/>
      <c r="Q68" s="352"/>
      <c r="R68" s="353"/>
      <c r="S68" s="352"/>
      <c r="T68" s="353"/>
      <c r="U68" s="348"/>
      <c r="V68" s="348"/>
      <c r="W68" s="348"/>
      <c r="X68" s="348"/>
      <c r="Y68" s="348"/>
      <c r="Z68" s="348"/>
      <c r="AA68" s="348"/>
      <c r="AB68" s="348"/>
      <c r="AC68" s="348"/>
      <c r="AD68" s="348"/>
      <c r="AE68" s="348"/>
      <c r="AF68" s="365"/>
      <c r="AG68" s="371"/>
      <c r="AH68" s="372"/>
      <c r="AI68" s="372"/>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DT68" s="366"/>
      <c r="DU68" s="366"/>
      <c r="DV68" s="367"/>
      <c r="DW68" s="368"/>
      <c r="DX68" s="368"/>
      <c r="DY68" s="368"/>
    </row>
    <row r="69" spans="2:129" ht="12" customHeight="1" thickBot="1" x14ac:dyDescent="0.2">
      <c r="B69" s="499" t="s">
        <v>134</v>
      </c>
      <c r="C69" s="500"/>
      <c r="D69" s="500"/>
      <c r="E69" s="500"/>
      <c r="F69" s="500"/>
      <c r="G69" s="500"/>
      <c r="H69" s="500"/>
      <c r="I69" s="500"/>
      <c r="J69" s="500"/>
      <c r="K69" s="501"/>
      <c r="L69" s="362"/>
      <c r="M69" s="523" t="str">
        <f>IF(入力シート!$M$40="","",IF(($DT$69-9)&lt;=0,"",MID(入力シート!$M$40,$DT$69-9,1)))</f>
        <v/>
      </c>
      <c r="N69" s="433"/>
      <c r="O69" s="350" t="str">
        <f>IF(入力シート!$M$40="","",IF(($DT$69-8)&lt;=0,"",MID(入力シート!$M$40,$DT$69-8,1)))</f>
        <v/>
      </c>
      <c r="P69" s="351"/>
      <c r="Q69" s="350" t="str">
        <f>IF(入力シート!$M$40="","",IF(($DT$69-7)&lt;=0,"",MID(入力シート!$M$40,$DT$69-7,1)))</f>
        <v/>
      </c>
      <c r="R69" s="351"/>
      <c r="S69" s="350" t="str">
        <f>IF(入力シート!$M$40="","",IF(($DT$69-6)&lt;=0,"",MID(入力シート!$M$40,$DT$69-6,1)))</f>
        <v/>
      </c>
      <c r="T69" s="351"/>
      <c r="U69" s="363" t="str">
        <f>IF(入力シート!$M$40="","",IF(($DT$69-5)&lt;=0,"",MID(入力シート!$M$40,$DT$69-5,1)))</f>
        <v/>
      </c>
      <c r="V69" s="363"/>
      <c r="W69" s="363" t="str">
        <f>IF(入力シート!$M$40="","",IF(($DT$69-4)&lt;=0,"",MID(入力シート!$M$40,$DT$69-4,1)))</f>
        <v/>
      </c>
      <c r="X69" s="363"/>
      <c r="Y69" s="363" t="str">
        <f>IF(入力シート!$M$40="","",IF(($DT$69-3)&lt;=0,"",MID(入力シート!$M$40,$DT$69-3,1)))</f>
        <v/>
      </c>
      <c r="Z69" s="363"/>
      <c r="AA69" s="363" t="str">
        <f>IF(入力シート!$M$40="","",IF(($DT$69-2)&lt;=0,"",MID(入力シート!$M$40,$DT$69-2,1)))</f>
        <v/>
      </c>
      <c r="AB69" s="363"/>
      <c r="AC69" s="363" t="str">
        <f>IF(入力シート!$M$40="","",IF(($DT$69-1)&lt;=0,"",MID(入力シート!$M$40,$DT$69-1,1)))</f>
        <v/>
      </c>
      <c r="AD69" s="363"/>
      <c r="AE69" s="347" t="str">
        <f>IF(入力シート!$M$40="","",IF(($DT$69)&lt;=0,"",MID(入力シート!$M$40,$DT$69,1)))</f>
        <v/>
      </c>
      <c r="AF69" s="364"/>
      <c r="AG69" s="371" t="s">
        <v>133</v>
      </c>
      <c r="AH69" s="372"/>
      <c r="AI69" s="372"/>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DT69" s="366">
        <f>LEN(入力シート!M40)</f>
        <v>0</v>
      </c>
      <c r="DU69" s="366"/>
      <c r="DV69" s="367" t="s">
        <v>268</v>
      </c>
      <c r="DW69" s="368"/>
      <c r="DX69" s="368"/>
      <c r="DY69" s="368"/>
    </row>
    <row r="70" spans="2:129" ht="12" customHeight="1" thickBot="1" x14ac:dyDescent="0.2">
      <c r="B70" s="502"/>
      <c r="C70" s="503"/>
      <c r="D70" s="503"/>
      <c r="E70" s="503"/>
      <c r="F70" s="503"/>
      <c r="G70" s="503"/>
      <c r="H70" s="503"/>
      <c r="I70" s="503"/>
      <c r="J70" s="503"/>
      <c r="K70" s="504"/>
      <c r="L70" s="362"/>
      <c r="M70" s="523"/>
      <c r="N70" s="433"/>
      <c r="O70" s="352"/>
      <c r="P70" s="353"/>
      <c r="Q70" s="352"/>
      <c r="R70" s="353"/>
      <c r="S70" s="352"/>
      <c r="T70" s="353"/>
      <c r="U70" s="348"/>
      <c r="V70" s="348"/>
      <c r="W70" s="348"/>
      <c r="X70" s="348"/>
      <c r="Y70" s="348"/>
      <c r="Z70" s="348"/>
      <c r="AA70" s="348"/>
      <c r="AB70" s="348"/>
      <c r="AC70" s="348"/>
      <c r="AD70" s="348"/>
      <c r="AE70" s="348"/>
      <c r="AF70" s="365"/>
      <c r="AG70" s="371"/>
      <c r="AH70" s="372"/>
      <c r="AI70" s="372"/>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DT70" s="366"/>
      <c r="DU70" s="366"/>
      <c r="DV70" s="367"/>
      <c r="DW70" s="368"/>
      <c r="DX70" s="368"/>
      <c r="DY70" s="368"/>
    </row>
    <row r="71" spans="2:129" ht="12" customHeight="1" thickBot="1" x14ac:dyDescent="0.2">
      <c r="B71" s="499" t="s">
        <v>135</v>
      </c>
      <c r="C71" s="500"/>
      <c r="D71" s="500"/>
      <c r="E71" s="500"/>
      <c r="F71" s="500"/>
      <c r="G71" s="500"/>
      <c r="H71" s="500"/>
      <c r="I71" s="500"/>
      <c r="J71" s="500"/>
      <c r="K71" s="501"/>
      <c r="L71" s="362"/>
      <c r="M71" s="523" t="str">
        <f>IF(入力シート!$M$41="","",IF(($DT$71-9)&lt;=0,"",MID(入力シート!$M$41,$DT$71-9,1)))</f>
        <v/>
      </c>
      <c r="N71" s="433"/>
      <c r="O71" s="350" t="str">
        <f>IF(入力シート!$M$41="","",IF(($DT$71-8)&lt;=0,"",MID(入力シート!$M$41,$DT$71-8,1)))</f>
        <v/>
      </c>
      <c r="P71" s="351"/>
      <c r="Q71" s="350" t="str">
        <f>IF(入力シート!$M$41="","",IF(($DT$71-7)&lt;=0,"",MID(入力シート!$M$41,$DT$71-7,1)))</f>
        <v/>
      </c>
      <c r="R71" s="351"/>
      <c r="S71" s="350" t="str">
        <f>IF(入力シート!$M$41="","",IF(($DT$71-6)&lt;=0,"",MID(入力シート!$M$41,$DT$71-6,1)))</f>
        <v/>
      </c>
      <c r="T71" s="351"/>
      <c r="U71" s="363" t="str">
        <f>IF(入力シート!$M$41="","",IF(($DT$71-5)&lt;=0,"",MID(入力シート!$M$41,$DT$71-5,1)))</f>
        <v/>
      </c>
      <c r="V71" s="363"/>
      <c r="W71" s="363" t="str">
        <f>IF(入力シート!$M$41="","",IF(($DT$71-4)&lt;=0,"",MID(入力シート!$M$41,$DT$71-4,1)))</f>
        <v/>
      </c>
      <c r="X71" s="363"/>
      <c r="Y71" s="363" t="str">
        <f>IF(入力シート!$M$41="","",IF(($DT$71-3)&lt;=0,"",MID(入力シート!$M$41,$DT$71-3,1)))</f>
        <v/>
      </c>
      <c r="Z71" s="363"/>
      <c r="AA71" s="363" t="str">
        <f>IF(入力シート!$M$41="","",IF(($DT$71-2)&lt;=0,"",MID(入力シート!$M$41,$DT$71-2,1)))</f>
        <v/>
      </c>
      <c r="AB71" s="363"/>
      <c r="AC71" s="363" t="str">
        <f>IF(入力シート!$M$41="","",IF(($DT$71-1)&lt;=0,"",MID(入力シート!$M$41,$DT$71-1,1)))</f>
        <v/>
      </c>
      <c r="AD71" s="363"/>
      <c r="AE71" s="347" t="str">
        <f>IF(入力シート!$M$41="","",IF(($DT$71)&lt;=0,"",MID(入力シート!$M$41,$DT$71,1)))</f>
        <v/>
      </c>
      <c r="AF71" s="364"/>
      <c r="AG71" s="372" t="s">
        <v>133</v>
      </c>
      <c r="AH71" s="372"/>
      <c r="AI71" s="372"/>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DT71" s="366">
        <f>LEN(入力シート!M41)</f>
        <v>0</v>
      </c>
      <c r="DU71" s="366"/>
      <c r="DV71" s="367" t="s">
        <v>268</v>
      </c>
      <c r="DW71" s="368"/>
      <c r="DX71" s="368"/>
      <c r="DY71" s="368"/>
    </row>
    <row r="72" spans="2:129" ht="12" customHeight="1" thickBot="1" x14ac:dyDescent="0.2">
      <c r="B72" s="502"/>
      <c r="C72" s="503"/>
      <c r="D72" s="503"/>
      <c r="E72" s="503"/>
      <c r="F72" s="503"/>
      <c r="G72" s="503"/>
      <c r="H72" s="503"/>
      <c r="I72" s="503"/>
      <c r="J72" s="503"/>
      <c r="K72" s="504"/>
      <c r="L72" s="362"/>
      <c r="M72" s="523"/>
      <c r="N72" s="433"/>
      <c r="O72" s="352"/>
      <c r="P72" s="353"/>
      <c r="Q72" s="352"/>
      <c r="R72" s="353"/>
      <c r="S72" s="352"/>
      <c r="T72" s="353"/>
      <c r="U72" s="348"/>
      <c r="V72" s="348"/>
      <c r="W72" s="348"/>
      <c r="X72" s="348"/>
      <c r="Y72" s="348"/>
      <c r="Z72" s="348"/>
      <c r="AA72" s="348"/>
      <c r="AB72" s="348"/>
      <c r="AC72" s="348"/>
      <c r="AD72" s="348"/>
      <c r="AE72" s="348"/>
      <c r="AF72" s="365"/>
      <c r="AG72" s="372"/>
      <c r="AH72" s="372"/>
      <c r="AI72" s="372"/>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DT72" s="366"/>
      <c r="DU72" s="366"/>
      <c r="DV72" s="367"/>
      <c r="DW72" s="368"/>
      <c r="DX72" s="368"/>
      <c r="DY72" s="368"/>
    </row>
    <row r="73" spans="2:129" ht="12" customHeight="1" x14ac:dyDescent="0.15">
      <c r="B73" s="529" t="s">
        <v>136</v>
      </c>
      <c r="C73" s="530"/>
      <c r="D73" s="530"/>
      <c r="E73" s="530"/>
      <c r="F73" s="530"/>
      <c r="G73" s="530"/>
      <c r="H73" s="530"/>
      <c r="I73" s="530"/>
      <c r="J73" s="530"/>
      <c r="K73" s="531"/>
      <c r="L73" s="485" t="s">
        <v>137</v>
      </c>
      <c r="M73" s="486"/>
      <c r="N73" s="486"/>
      <c r="O73" s="486"/>
      <c r="P73" s="487"/>
      <c r="Q73" s="454" t="str">
        <f>IF(入力シート!$M$42="","",IF(($DT$73-7)&lt;=0,"",MID(入力シート!$M$42,$DT$73-7,1)))</f>
        <v/>
      </c>
      <c r="R73" s="355"/>
      <c r="S73" s="354" t="str">
        <f>IF(入力シート!$M$42="","",IF(($DT$73-6)&lt;=0,"",MID(入力シート!$M$42,$DT$73-6,1)))</f>
        <v/>
      </c>
      <c r="T73" s="355"/>
      <c r="U73" s="354" t="str">
        <f>IF(入力シート!$M$42="","",IF(($DT$73-5)&lt;=0,"",MID(入力シート!$M$42,$DT$73-5,1)))</f>
        <v/>
      </c>
      <c r="V73" s="355"/>
      <c r="W73" s="354" t="str">
        <f>IF(入力シート!$M$42="","",IF(($DT$73-4)&lt;=0,"",MID(入力シート!$M$42,$DT$73-4,1)))</f>
        <v/>
      </c>
      <c r="X73" s="355"/>
      <c r="Y73" s="347" t="str">
        <f>IF(入力シート!$M$42="","",IF(($DT$73-3)&lt;=0,"",MID(入力シート!$M$42,$DT$73-3,1)))</f>
        <v/>
      </c>
      <c r="Z73" s="347"/>
      <c r="AA73" s="347" t="str">
        <f>IF(入力シート!$M$42="","",IF(($DT$73-2)&lt;=0,"",MID(入力シート!$M$42,$DT$73-2,1)))</f>
        <v/>
      </c>
      <c r="AB73" s="347"/>
      <c r="AC73" s="347" t="str">
        <f>IF(入力シート!$M$42="","",IF(($DT$73-1)&lt;=0,"",MID(入力シート!$M$42,$DT$73-1,1)))</f>
        <v/>
      </c>
      <c r="AD73" s="347"/>
      <c r="AE73" s="347" t="str">
        <f>IF(入力シート!$M$42="","",IF(($DT$73)&lt;=0,"",MID(入力シート!$M$42,$DT$73,1)))</f>
        <v/>
      </c>
      <c r="AF73" s="364"/>
      <c r="AG73" s="371" t="s">
        <v>138</v>
      </c>
      <c r="AH73" s="372"/>
      <c r="AI73" s="372"/>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DT73" s="366">
        <f>LEN(入力シート!M42)</f>
        <v>0</v>
      </c>
      <c r="DU73" s="366"/>
      <c r="DV73" s="367" t="s">
        <v>268</v>
      </c>
      <c r="DW73" s="368"/>
      <c r="DX73" s="368"/>
      <c r="DY73" s="368"/>
    </row>
    <row r="74" spans="2:129" ht="12" customHeight="1" thickBot="1" x14ac:dyDescent="0.2">
      <c r="B74" s="532"/>
      <c r="C74" s="533"/>
      <c r="D74" s="533"/>
      <c r="E74" s="533"/>
      <c r="F74" s="533"/>
      <c r="G74" s="533"/>
      <c r="H74" s="533"/>
      <c r="I74" s="533"/>
      <c r="J74" s="533"/>
      <c r="K74" s="534"/>
      <c r="L74" s="488"/>
      <c r="M74" s="489"/>
      <c r="N74" s="489"/>
      <c r="O74" s="489"/>
      <c r="P74" s="490"/>
      <c r="Q74" s="455"/>
      <c r="R74" s="353"/>
      <c r="S74" s="352"/>
      <c r="T74" s="353"/>
      <c r="U74" s="352"/>
      <c r="V74" s="353"/>
      <c r="W74" s="352"/>
      <c r="X74" s="353"/>
      <c r="Y74" s="348"/>
      <c r="Z74" s="348"/>
      <c r="AA74" s="348"/>
      <c r="AB74" s="348"/>
      <c r="AC74" s="348"/>
      <c r="AD74" s="348"/>
      <c r="AE74" s="348"/>
      <c r="AF74" s="365"/>
      <c r="AG74" s="371"/>
      <c r="AH74" s="372"/>
      <c r="AI74" s="372"/>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DT74" s="366"/>
      <c r="DU74" s="366"/>
      <c r="DV74" s="367"/>
      <c r="DW74" s="368"/>
      <c r="DX74" s="368"/>
      <c r="DY74" s="368"/>
    </row>
    <row r="75" spans="2:129" ht="12" customHeight="1" x14ac:dyDescent="0.15">
      <c r="B75" s="535"/>
      <c r="C75" s="536"/>
      <c r="D75" s="536"/>
      <c r="E75" s="536"/>
      <c r="F75" s="536"/>
      <c r="G75" s="536"/>
      <c r="H75" s="536"/>
      <c r="I75" s="536"/>
      <c r="J75" s="536"/>
      <c r="K75" s="537"/>
      <c r="L75" s="485" t="s">
        <v>139</v>
      </c>
      <c r="M75" s="486"/>
      <c r="N75" s="486"/>
      <c r="O75" s="486"/>
      <c r="P75" s="487"/>
      <c r="Q75" s="454" t="str">
        <f>IF(入力シート!$M$43="","",IF(($DT$75-7)&lt;=0,"",MID(入力シート!$M$43,$DT$75-7,1)))</f>
        <v/>
      </c>
      <c r="R75" s="355"/>
      <c r="S75" s="354" t="str">
        <f>IF(入力シート!$M$43="","",IF(($DT$75-6)&lt;=0,"",MID(入力シート!$M$43,$DT$75-6,1)))</f>
        <v/>
      </c>
      <c r="T75" s="355"/>
      <c r="U75" s="354" t="str">
        <f>IF(入力シート!$M$43="","",IF(($DT$75-5)&lt;=0,"",MID(入力シート!$M$43,$DT$75-5,1)))</f>
        <v/>
      </c>
      <c r="V75" s="355"/>
      <c r="W75" s="354" t="str">
        <f>IF(入力シート!$M$43="","",IF(($DT$75-4)&lt;=0,"",MID(入力シート!$M$43,$DT$75-4,1)))</f>
        <v/>
      </c>
      <c r="X75" s="355"/>
      <c r="Y75" s="347" t="str">
        <f>IF(入力シート!$M$43="","",IF(($DT$75-3)&lt;=0,"",MID(入力シート!$M$43,$DT$75-3,1)))</f>
        <v/>
      </c>
      <c r="Z75" s="347"/>
      <c r="AA75" s="347" t="str">
        <f>IF(入力シート!$M$43="","",IF(($DT$75-2)&lt;=0,"",MID(入力シート!$M$43,$DT$75-2,1)))</f>
        <v/>
      </c>
      <c r="AB75" s="347"/>
      <c r="AC75" s="347" t="str">
        <f>IF(入力シート!$M$43="","",IF(($DT$75-1)&lt;=0,"",MID(入力シート!$M$43,$DT$75-1,1)))</f>
        <v/>
      </c>
      <c r="AD75" s="347"/>
      <c r="AE75" s="347" t="str">
        <f>IF(入力シート!$M$43="","",IF(($DT$75)&lt;=0,"",MID(入力シート!$M$43,$DT$75,1)))</f>
        <v/>
      </c>
      <c r="AF75" s="364"/>
      <c r="AG75" s="371" t="s">
        <v>138</v>
      </c>
      <c r="AH75" s="372"/>
      <c r="AI75" s="372"/>
      <c r="AJ75" s="110"/>
      <c r="AK75" s="110"/>
      <c r="AL75" s="110"/>
      <c r="AM75" s="127"/>
      <c r="AN75" s="127"/>
      <c r="AO75" s="128"/>
      <c r="AP75" s="128"/>
      <c r="AQ75" s="128"/>
      <c r="AR75" s="128"/>
      <c r="DT75" s="366">
        <f>LEN(入力シート!M43)</f>
        <v>0</v>
      </c>
      <c r="DU75" s="366"/>
      <c r="DV75" s="367" t="s">
        <v>268</v>
      </c>
      <c r="DW75" s="368"/>
      <c r="DX75" s="368"/>
      <c r="DY75" s="368"/>
    </row>
    <row r="76" spans="2:129" ht="12" customHeight="1" thickBot="1" x14ac:dyDescent="0.2">
      <c r="B76" s="538"/>
      <c r="C76" s="539"/>
      <c r="D76" s="539"/>
      <c r="E76" s="539"/>
      <c r="F76" s="539"/>
      <c r="G76" s="539"/>
      <c r="H76" s="539"/>
      <c r="I76" s="539"/>
      <c r="J76" s="539"/>
      <c r="K76" s="540"/>
      <c r="L76" s="488"/>
      <c r="M76" s="489"/>
      <c r="N76" s="489"/>
      <c r="O76" s="489"/>
      <c r="P76" s="490"/>
      <c r="Q76" s="455"/>
      <c r="R76" s="353"/>
      <c r="S76" s="352"/>
      <c r="T76" s="353"/>
      <c r="U76" s="352"/>
      <c r="V76" s="353"/>
      <c r="W76" s="352"/>
      <c r="X76" s="353"/>
      <c r="Y76" s="348"/>
      <c r="Z76" s="348"/>
      <c r="AA76" s="348"/>
      <c r="AB76" s="348"/>
      <c r="AC76" s="348"/>
      <c r="AD76" s="348"/>
      <c r="AE76" s="348"/>
      <c r="AF76" s="365"/>
      <c r="AG76" s="371"/>
      <c r="AH76" s="372"/>
      <c r="AI76" s="372"/>
      <c r="AJ76" s="110"/>
      <c r="AK76" s="110"/>
      <c r="AL76" s="110"/>
      <c r="AM76" s="127"/>
      <c r="AN76" s="127"/>
      <c r="AO76" s="128"/>
      <c r="AP76" s="128"/>
      <c r="AQ76" s="128"/>
      <c r="AR76" s="128"/>
      <c r="DT76" s="366"/>
      <c r="DU76" s="366"/>
      <c r="DV76" s="367"/>
      <c r="DW76" s="368"/>
      <c r="DX76" s="368"/>
      <c r="DY76" s="368"/>
    </row>
    <row r="77" spans="2:129" ht="12" customHeight="1" x14ac:dyDescent="0.15">
      <c r="B77" s="499" t="s">
        <v>140</v>
      </c>
      <c r="C77" s="500"/>
      <c r="D77" s="500"/>
      <c r="E77" s="500"/>
      <c r="F77" s="500"/>
      <c r="G77" s="500"/>
      <c r="H77" s="500"/>
      <c r="I77" s="500"/>
      <c r="J77" s="500"/>
      <c r="K77" s="501"/>
      <c r="L77" s="360"/>
      <c r="M77" s="505" t="str">
        <f>IF(入力シート!$M$44="","",IF(($DT$77-9)&lt;=0,"",MID(入力シート!$M$44,$DT$77-9,1)))</f>
        <v/>
      </c>
      <c r="N77" s="355"/>
      <c r="O77" s="354" t="str">
        <f>IF(入力シート!$M$44="","",IF(($DT$77-8)&lt;=0,"",MID(入力シート!$M$44,$DT$77-8,1)))</f>
        <v/>
      </c>
      <c r="P77" s="355"/>
      <c r="Q77" s="354" t="str">
        <f>IF(入力シート!$M$44="","",IF(($DT$77-7)&lt;=0,"",MID(入力シート!$M$44,$DT$77-7,1)))</f>
        <v/>
      </c>
      <c r="R77" s="355"/>
      <c r="S77" s="354" t="str">
        <f>IF(入力シート!$M$44="","",IF(($DT$77-6)&lt;=0,"",MID(入力シート!$M$44,$DT$77-6,1)))</f>
        <v/>
      </c>
      <c r="T77" s="355"/>
      <c r="U77" s="347" t="str">
        <f>IF(入力シート!$M$44="","",IF(($DT$77-5)&lt;=0,"",MID(入力シート!$M$44,$DT$77-5,1)))</f>
        <v/>
      </c>
      <c r="V77" s="347"/>
      <c r="W77" s="347" t="str">
        <f>IF(入力シート!$M$44="","",IF(($DT$77-4)&lt;=0,"",MID(入力シート!$M$44,$DT$77-4,1)))</f>
        <v/>
      </c>
      <c r="X77" s="347"/>
      <c r="Y77" s="347" t="str">
        <f>IF(入力シート!$M$44="","",IF(($DT$77-3)&lt;=0,"",MID(入力シート!$M$44,$DT$77-3,1)))</f>
        <v/>
      </c>
      <c r="Z77" s="347"/>
      <c r="AA77" s="347" t="str">
        <f>IF(入力シート!$M$44="","",IF(($DT$77-2)&lt;=0,"",MID(入力シート!$M$44,$DT$77-2,1)))</f>
        <v/>
      </c>
      <c r="AB77" s="347"/>
      <c r="AC77" s="347" t="str">
        <f>IF(入力シート!$M$44="","",IF(($DT$77-1)&lt;=0,"",MID(入力シート!$M$44,$DT$77-1,1)))</f>
        <v/>
      </c>
      <c r="AD77" s="347"/>
      <c r="AE77" s="347" t="str">
        <f>IF(入力シート!$M$44="","",IF(($DT$77)&lt;=0,"",MID(入力シート!$M$44,$DT$77,1)))</f>
        <v/>
      </c>
      <c r="AF77" s="364"/>
      <c r="AG77" s="372" t="s">
        <v>87</v>
      </c>
      <c r="AH77" s="372"/>
      <c r="AI77" s="372"/>
      <c r="AJ77" s="110"/>
      <c r="AK77" s="110"/>
      <c r="AL77" s="110"/>
      <c r="AM77" s="110"/>
      <c r="AN77" s="110"/>
      <c r="AO77" s="110"/>
      <c r="AP77" s="110"/>
      <c r="AQ77" s="110"/>
      <c r="AR77" s="110"/>
      <c r="DT77" s="366">
        <f>LEN(入力シート!M44)</f>
        <v>0</v>
      </c>
      <c r="DU77" s="366"/>
      <c r="DV77" s="367" t="s">
        <v>268</v>
      </c>
      <c r="DW77" s="368"/>
      <c r="DX77" s="368"/>
      <c r="DY77" s="368"/>
    </row>
    <row r="78" spans="2:129" ht="12" customHeight="1" thickBot="1" x14ac:dyDescent="0.2">
      <c r="B78" s="502"/>
      <c r="C78" s="503"/>
      <c r="D78" s="503"/>
      <c r="E78" s="503"/>
      <c r="F78" s="503"/>
      <c r="G78" s="503"/>
      <c r="H78" s="503"/>
      <c r="I78" s="503"/>
      <c r="J78" s="503"/>
      <c r="K78" s="504"/>
      <c r="L78" s="361"/>
      <c r="M78" s="506"/>
      <c r="N78" s="353"/>
      <c r="O78" s="352"/>
      <c r="P78" s="353"/>
      <c r="Q78" s="352"/>
      <c r="R78" s="353"/>
      <c r="S78" s="352"/>
      <c r="T78" s="353"/>
      <c r="U78" s="348"/>
      <c r="V78" s="348"/>
      <c r="W78" s="348"/>
      <c r="X78" s="348"/>
      <c r="Y78" s="348"/>
      <c r="Z78" s="348"/>
      <c r="AA78" s="348"/>
      <c r="AB78" s="348"/>
      <c r="AC78" s="348"/>
      <c r="AD78" s="348"/>
      <c r="AE78" s="348"/>
      <c r="AF78" s="365"/>
      <c r="AG78" s="372"/>
      <c r="AH78" s="372"/>
      <c r="AI78" s="372"/>
      <c r="AJ78" s="110"/>
      <c r="AK78" s="110"/>
      <c r="AL78" s="110"/>
      <c r="AM78" s="110"/>
      <c r="AN78" s="110"/>
      <c r="AO78" s="110"/>
      <c r="AP78" s="110"/>
      <c r="AQ78" s="110"/>
      <c r="AR78" s="110"/>
      <c r="DT78" s="366"/>
      <c r="DU78" s="366"/>
      <c r="DV78" s="367"/>
      <c r="DW78" s="368"/>
      <c r="DX78" s="368"/>
      <c r="DY78" s="368"/>
    </row>
    <row r="79" spans="2:129" ht="12" customHeight="1" x14ac:dyDescent="0.15">
      <c r="B79" s="124"/>
      <c r="C79" s="124"/>
      <c r="D79" s="124"/>
      <c r="E79" s="124"/>
      <c r="F79" s="124"/>
      <c r="G79" s="124"/>
      <c r="H79" s="124"/>
      <c r="I79" s="124"/>
      <c r="J79" s="124"/>
      <c r="K79" s="124"/>
      <c r="L79" s="125"/>
      <c r="M79" s="125"/>
      <c r="N79" s="125"/>
      <c r="O79" s="125"/>
      <c r="P79" s="125"/>
      <c r="Q79" s="110"/>
      <c r="R79" s="110"/>
      <c r="W79" s="13"/>
      <c r="X79" s="13"/>
      <c r="Y79" s="13"/>
      <c r="Z79" s="110"/>
      <c r="AA79" s="13"/>
      <c r="AB79" s="13"/>
      <c r="AC79" s="13"/>
      <c r="AD79" s="13"/>
      <c r="AE79" s="13"/>
      <c r="AF79" s="13"/>
      <c r="AG79" s="13"/>
      <c r="AH79" s="13"/>
      <c r="AI79" s="13"/>
      <c r="AJ79" s="13"/>
      <c r="AK79" s="13"/>
      <c r="AL79" s="13"/>
      <c r="AM79" s="13"/>
      <c r="AN79" s="13"/>
      <c r="AO79" s="13"/>
      <c r="AP79" s="13"/>
    </row>
    <row r="80" spans="2:129" ht="12" customHeight="1" x14ac:dyDescent="0.15">
      <c r="B80" s="124"/>
      <c r="C80" s="124"/>
      <c r="D80" s="124"/>
      <c r="E80" s="124"/>
      <c r="F80" s="124"/>
      <c r="G80" s="124"/>
      <c r="H80" s="124"/>
      <c r="I80" s="124"/>
      <c r="J80" s="124"/>
      <c r="K80" s="124"/>
      <c r="L80" s="125"/>
      <c r="M80" s="125"/>
      <c r="N80" s="125"/>
      <c r="O80" s="125"/>
      <c r="P80" s="125"/>
      <c r="Q80" s="110"/>
      <c r="R80" s="110"/>
      <c r="W80" s="13"/>
      <c r="X80" s="13"/>
      <c r="Y80" s="13"/>
      <c r="Z80" s="110"/>
      <c r="AA80" s="13"/>
      <c r="AB80" s="13"/>
      <c r="AC80" s="13"/>
      <c r="AD80" s="13"/>
      <c r="AE80" s="13"/>
      <c r="AF80" s="13"/>
      <c r="AG80" s="13"/>
      <c r="AH80" s="13"/>
      <c r="AI80" s="13"/>
      <c r="AJ80" s="13"/>
      <c r="AK80" s="13"/>
      <c r="AL80" s="13"/>
      <c r="AM80" s="13"/>
      <c r="AN80" s="13"/>
      <c r="AO80" s="13"/>
      <c r="AP80" s="13"/>
    </row>
    <row r="81" spans="1:64" ht="12" customHeight="1" x14ac:dyDescent="0.15">
      <c r="B81" s="124"/>
      <c r="C81" s="124"/>
      <c r="D81" s="124"/>
      <c r="E81" s="124"/>
      <c r="F81" s="124"/>
      <c r="G81" s="124"/>
      <c r="H81" s="124"/>
      <c r="I81" s="124"/>
      <c r="J81" s="124"/>
      <c r="K81" s="124"/>
      <c r="L81" s="125"/>
      <c r="M81" s="125"/>
      <c r="N81" s="125"/>
      <c r="O81" s="125"/>
      <c r="P81" s="125"/>
      <c r="Q81" s="110"/>
      <c r="R81" s="110"/>
      <c r="W81" s="13"/>
      <c r="X81" s="13"/>
      <c r="Y81" s="13"/>
      <c r="Z81" s="110"/>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row>
    <row r="82" spans="1:64" ht="12" customHeight="1" x14ac:dyDescent="0.15">
      <c r="B82" s="124"/>
      <c r="C82" s="124"/>
      <c r="D82" s="124"/>
      <c r="E82" s="124"/>
      <c r="F82" s="124"/>
      <c r="G82" s="124"/>
      <c r="H82" s="124"/>
      <c r="I82" s="124"/>
      <c r="J82" s="124"/>
      <c r="K82" s="124"/>
      <c r="L82" s="125"/>
      <c r="M82" s="125"/>
      <c r="N82" s="125"/>
      <c r="O82" s="125"/>
      <c r="P82" s="125"/>
      <c r="Q82" s="110"/>
      <c r="R82" s="110"/>
      <c r="W82" s="13"/>
      <c r="X82" s="13"/>
      <c r="Y82" s="13"/>
      <c r="Z82" s="110"/>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64" ht="12" customHeight="1" x14ac:dyDescent="0.15">
      <c r="B83" s="124"/>
      <c r="C83" s="124"/>
      <c r="D83" s="124"/>
      <c r="E83" s="124"/>
      <c r="F83" s="124"/>
      <c r="G83" s="124"/>
      <c r="H83" s="124"/>
      <c r="I83" s="124"/>
      <c r="J83" s="124"/>
      <c r="K83" s="124"/>
      <c r="L83" s="125"/>
      <c r="M83" s="125"/>
      <c r="N83" s="125"/>
      <c r="O83" s="125"/>
      <c r="P83" s="125"/>
      <c r="Q83" s="110"/>
      <c r="R83" s="110"/>
      <c r="W83" s="13"/>
      <c r="X83" s="13"/>
      <c r="Y83" s="13"/>
      <c r="Z83" s="110"/>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row>
    <row r="84" spans="1:64" ht="12" customHeight="1" x14ac:dyDescent="0.15">
      <c r="B84" s="124"/>
      <c r="C84" s="124"/>
      <c r="D84" s="124"/>
      <c r="E84" s="124"/>
      <c r="F84" s="124"/>
      <c r="G84" s="124"/>
      <c r="H84" s="124"/>
      <c r="I84" s="124"/>
      <c r="J84" s="124"/>
      <c r="K84" s="124"/>
      <c r="L84" s="125"/>
      <c r="M84" s="125"/>
      <c r="N84" s="125"/>
      <c r="O84" s="125"/>
      <c r="P84" s="125"/>
      <c r="Q84" s="110"/>
      <c r="R84" s="110"/>
      <c r="W84" s="13"/>
      <c r="X84" s="13"/>
      <c r="Y84" s="13"/>
      <c r="Z84" s="110"/>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64" ht="12" customHeight="1" x14ac:dyDescent="0.15">
      <c r="B85" s="124"/>
      <c r="C85" s="124"/>
      <c r="D85" s="124"/>
      <c r="E85" s="124"/>
      <c r="F85" s="124"/>
      <c r="G85" s="124"/>
      <c r="H85" s="124"/>
      <c r="I85" s="124"/>
      <c r="J85" s="124"/>
      <c r="K85" s="124"/>
      <c r="L85" s="125"/>
      <c r="M85" s="125"/>
      <c r="N85" s="125"/>
      <c r="O85" s="125"/>
      <c r="P85" s="125"/>
      <c r="Q85" s="110"/>
      <c r="R85" s="110"/>
      <c r="W85" s="13"/>
      <c r="X85" s="13"/>
      <c r="Y85" s="13"/>
      <c r="Z85" s="110"/>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row>
    <row r="86" spans="1:64" ht="12" customHeight="1" x14ac:dyDescent="0.15">
      <c r="B86" s="124"/>
      <c r="C86" s="124"/>
      <c r="D86" s="124"/>
      <c r="E86" s="124"/>
      <c r="F86" s="124"/>
      <c r="G86" s="124"/>
      <c r="H86" s="124"/>
      <c r="I86" s="124"/>
      <c r="J86" s="124"/>
      <c r="K86" s="124"/>
      <c r="L86" s="125"/>
      <c r="M86" s="125"/>
      <c r="N86" s="125"/>
      <c r="O86" s="125"/>
      <c r="P86" s="125"/>
      <c r="Q86" s="110"/>
      <c r="R86" s="110"/>
      <c r="W86" s="13"/>
      <c r="X86" s="13"/>
      <c r="Y86" s="13"/>
      <c r="Z86" s="110"/>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row>
    <row r="87" spans="1:64" ht="12" customHeight="1" x14ac:dyDescent="0.15">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row>
    <row r="88" spans="1:64" ht="12" customHeight="1" x14ac:dyDescent="0.15">
      <c r="B88" s="124"/>
      <c r="C88" s="124"/>
      <c r="D88" s="124"/>
      <c r="E88" s="124"/>
      <c r="F88" s="124"/>
      <c r="G88" s="124"/>
      <c r="H88" s="124"/>
      <c r="I88" s="124"/>
      <c r="J88" s="124"/>
      <c r="K88" s="124"/>
      <c r="L88" s="125"/>
      <c r="M88" s="125"/>
      <c r="N88" s="125"/>
      <c r="O88" s="125"/>
      <c r="P88" s="125"/>
      <c r="Q88" s="110"/>
      <c r="R88" s="110"/>
      <c r="S88" s="110"/>
      <c r="T88" s="110"/>
      <c r="U88" s="110"/>
      <c r="V88" s="110"/>
      <c r="W88" s="110"/>
      <c r="X88" s="110"/>
      <c r="Y88" s="110"/>
      <c r="Z88" s="110"/>
      <c r="AA88" s="110"/>
      <c r="AB88" s="110"/>
      <c r="AC88" s="110"/>
      <c r="AD88" s="110"/>
      <c r="AE88" s="110"/>
      <c r="AF88" s="110"/>
      <c r="AG88" s="129"/>
      <c r="AH88" s="129"/>
      <c r="BF88" s="110"/>
      <c r="BG88" s="110"/>
      <c r="BH88" s="110"/>
      <c r="BI88" s="110"/>
      <c r="BJ88" s="110"/>
      <c r="BK88" s="110"/>
      <c r="BL88" s="110"/>
    </row>
    <row r="89" spans="1:64" ht="12" customHeight="1" x14ac:dyDescent="0.15">
      <c r="B89" s="124"/>
      <c r="C89" s="124"/>
      <c r="D89" s="124"/>
      <c r="E89" s="124"/>
      <c r="F89" s="124"/>
      <c r="G89" s="124"/>
      <c r="H89" s="124"/>
      <c r="I89" s="124"/>
      <c r="J89" s="124"/>
      <c r="K89" s="124"/>
      <c r="L89" s="125"/>
      <c r="M89" s="125"/>
      <c r="N89" s="125"/>
      <c r="O89" s="125"/>
      <c r="P89" s="125"/>
      <c r="Q89" s="110"/>
      <c r="R89" s="110"/>
      <c r="S89" s="110"/>
      <c r="T89" s="110"/>
      <c r="U89" s="110"/>
      <c r="V89" s="110"/>
      <c r="W89" s="110"/>
      <c r="X89" s="110"/>
      <c r="Y89" s="110"/>
      <c r="Z89" s="110"/>
      <c r="AA89" s="110"/>
      <c r="AB89" s="110"/>
      <c r="AC89" s="110"/>
      <c r="AD89" s="110"/>
      <c r="AE89" s="110"/>
      <c r="AF89" s="110"/>
      <c r="AG89" s="129"/>
      <c r="AH89" s="129"/>
      <c r="BF89" s="110"/>
      <c r="BG89" s="110"/>
      <c r="BH89" s="110"/>
      <c r="BI89" s="110"/>
      <c r="BJ89" s="110"/>
      <c r="BK89" s="110"/>
      <c r="BL89" s="110"/>
    </row>
    <row r="90" spans="1:64" ht="12" customHeight="1" x14ac:dyDescent="0.15">
      <c r="A90" s="130"/>
      <c r="B90" s="13"/>
      <c r="C90" s="13"/>
      <c r="D90" s="13"/>
      <c r="E90" s="13"/>
      <c r="F90" s="13"/>
      <c r="G90" s="131"/>
      <c r="H90" s="131"/>
      <c r="I90" s="131"/>
      <c r="J90" s="541" t="s">
        <v>141</v>
      </c>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541"/>
      <c r="AK90" s="541"/>
      <c r="AL90" s="541"/>
      <c r="AM90" s="541"/>
      <c r="AN90" s="541"/>
      <c r="AO90" s="541"/>
      <c r="AP90" s="541"/>
      <c r="AQ90" s="541"/>
      <c r="AR90" s="541"/>
      <c r="AS90" s="541"/>
      <c r="AT90" s="541"/>
      <c r="AU90" s="541"/>
      <c r="AV90" s="541"/>
      <c r="AW90" s="541"/>
      <c r="AX90" s="541"/>
      <c r="AY90" s="541"/>
      <c r="AZ90" s="541"/>
      <c r="BA90" s="541"/>
      <c r="BB90" s="406" t="s">
        <v>142</v>
      </c>
      <c r="BC90" s="406"/>
      <c r="BD90" s="406"/>
      <c r="BE90" s="406"/>
      <c r="BF90" s="406"/>
      <c r="BG90" s="406"/>
      <c r="BH90" s="406"/>
      <c r="BI90" s="406"/>
      <c r="BJ90" s="406"/>
    </row>
    <row r="91" spans="1:64" ht="12" customHeight="1" x14ac:dyDescent="0.15">
      <c r="A91" s="130"/>
      <c r="B91" s="13"/>
      <c r="C91" s="13"/>
      <c r="D91" s="13"/>
      <c r="E91" s="13"/>
      <c r="F91" s="13"/>
      <c r="G91" s="131"/>
      <c r="H91" s="131"/>
      <c r="I91" s="13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41"/>
      <c r="AK91" s="541"/>
      <c r="AL91" s="541"/>
      <c r="AM91" s="541"/>
      <c r="AN91" s="541"/>
      <c r="AO91" s="541"/>
      <c r="AP91" s="541"/>
      <c r="AQ91" s="541"/>
      <c r="AR91" s="541"/>
      <c r="AS91" s="541"/>
      <c r="AT91" s="541"/>
      <c r="AU91" s="541"/>
      <c r="AV91" s="541"/>
      <c r="AW91" s="541"/>
      <c r="AX91" s="541"/>
      <c r="AY91" s="541"/>
      <c r="AZ91" s="541"/>
      <c r="BA91" s="541"/>
      <c r="BE91" s="105" t="s">
        <v>115</v>
      </c>
      <c r="BF91" s="105"/>
      <c r="BG91" s="105"/>
      <c r="BH91" s="105"/>
      <c r="BI91" s="105"/>
    </row>
    <row r="92" spans="1:64" ht="12" customHeight="1" x14ac:dyDescent="0.15">
      <c r="A92" s="130"/>
      <c r="B92" s="384" t="s">
        <v>99</v>
      </c>
      <c r="C92" s="384"/>
      <c r="D92" s="384"/>
      <c r="E92" s="384"/>
      <c r="F92" s="384"/>
      <c r="G92" s="326" t="s">
        <v>321</v>
      </c>
      <c r="H92" s="326"/>
      <c r="I92" s="326"/>
      <c r="J92" s="326"/>
      <c r="K92" s="326"/>
      <c r="L92" s="326"/>
      <c r="M92" s="326"/>
      <c r="N92" s="326"/>
      <c r="O92" s="326"/>
      <c r="P92" s="326"/>
      <c r="Q92" s="326"/>
      <c r="R92" s="326"/>
      <c r="S92" s="110"/>
      <c r="T92" s="110"/>
      <c r="U92" s="110"/>
      <c r="V92" s="110"/>
      <c r="AY92" s="131"/>
      <c r="AZ92" s="131"/>
      <c r="BA92" s="131"/>
      <c r="BE92" s="105"/>
      <c r="BF92" s="105"/>
      <c r="BG92" s="105"/>
      <c r="BH92" s="105"/>
      <c r="BI92" s="105"/>
    </row>
    <row r="93" spans="1:64" ht="12" customHeight="1" x14ac:dyDescent="0.15">
      <c r="A93" s="130"/>
      <c r="B93" s="384"/>
      <c r="C93" s="384"/>
      <c r="D93" s="384"/>
      <c r="E93" s="384"/>
      <c r="F93" s="384"/>
      <c r="G93" s="326"/>
      <c r="H93" s="326"/>
      <c r="I93" s="326"/>
      <c r="J93" s="326"/>
      <c r="K93" s="326"/>
      <c r="L93" s="326"/>
      <c r="M93" s="326"/>
      <c r="N93" s="326"/>
      <c r="O93" s="326"/>
      <c r="P93" s="326"/>
      <c r="Q93" s="326"/>
      <c r="R93" s="326"/>
      <c r="S93" s="110"/>
      <c r="T93" s="110"/>
      <c r="U93" s="110"/>
      <c r="V93" s="110"/>
      <c r="AB93" s="324" t="s">
        <v>128</v>
      </c>
      <c r="AC93" s="324"/>
      <c r="AD93" s="324"/>
      <c r="AE93" s="324"/>
      <c r="AF93" s="324"/>
      <c r="AG93" s="324"/>
      <c r="AH93" s="126"/>
      <c r="AI93" s="126"/>
      <c r="AJ93" s="478" t="str">
        <f>IF(入力シート!$I$6="","",入力シート!$I$6)</f>
        <v/>
      </c>
      <c r="AK93" s="478"/>
      <c r="AL93" s="478"/>
      <c r="AM93" s="478"/>
      <c r="AN93" s="478"/>
      <c r="AO93" s="478"/>
      <c r="AP93" s="478"/>
      <c r="AQ93" s="478"/>
      <c r="AR93" s="478"/>
      <c r="AS93" s="478"/>
      <c r="AT93" s="478"/>
      <c r="AU93" s="478"/>
      <c r="AV93" s="478"/>
      <c r="AW93" s="126"/>
      <c r="AX93" s="126"/>
      <c r="AY93" s="131"/>
      <c r="AZ93" s="131"/>
      <c r="BA93" s="131"/>
      <c r="BE93" s="105"/>
      <c r="BF93" s="105"/>
      <c r="BG93" s="105"/>
      <c r="BH93" s="105"/>
      <c r="BI93" s="105"/>
    </row>
    <row r="94" spans="1:64" ht="12" customHeight="1" thickBot="1" x14ac:dyDescent="0.2">
      <c r="A94" s="130"/>
      <c r="B94" s="125"/>
      <c r="C94" s="125"/>
      <c r="D94" s="125"/>
      <c r="E94" s="125"/>
      <c r="F94" s="125"/>
      <c r="G94" s="110"/>
      <c r="H94" s="110"/>
      <c r="I94" s="110"/>
      <c r="J94" s="110"/>
      <c r="K94" s="110"/>
      <c r="L94" s="110"/>
      <c r="M94" s="110"/>
      <c r="N94" s="110"/>
      <c r="O94" s="110"/>
      <c r="P94" s="110"/>
      <c r="Q94" s="110"/>
      <c r="R94" s="110"/>
      <c r="S94" s="110"/>
      <c r="T94" s="110"/>
      <c r="U94" s="110"/>
      <c r="V94" s="110"/>
      <c r="AC94" s="132"/>
      <c r="AD94" s="132"/>
      <c r="AE94" s="132"/>
      <c r="AF94" s="132"/>
      <c r="AG94" s="132"/>
      <c r="AH94" s="133"/>
      <c r="AI94" s="133"/>
      <c r="AJ94" s="134"/>
      <c r="AK94" s="134"/>
      <c r="AL94" s="134"/>
      <c r="AM94" s="134"/>
      <c r="AN94" s="134"/>
      <c r="AO94" s="134"/>
      <c r="AP94" s="134"/>
      <c r="AQ94" s="134"/>
      <c r="AR94" s="134"/>
      <c r="AS94" s="134"/>
      <c r="AT94" s="134"/>
      <c r="AU94" s="134"/>
      <c r="AV94" s="134"/>
      <c r="AW94" s="133"/>
      <c r="AX94" s="133"/>
      <c r="AY94" s="131"/>
      <c r="AZ94" s="131"/>
      <c r="BA94" s="131"/>
      <c r="BE94" s="105"/>
      <c r="BF94" s="105"/>
      <c r="BG94" s="105"/>
      <c r="BH94" s="105"/>
      <c r="BI94" s="105"/>
    </row>
    <row r="95" spans="1:64" ht="12" customHeight="1" x14ac:dyDescent="0.15">
      <c r="B95" s="25"/>
      <c r="C95" s="479" t="s">
        <v>143</v>
      </c>
      <c r="D95" s="548"/>
      <c r="E95" s="548"/>
      <c r="F95" s="548"/>
      <c r="G95" s="548"/>
      <c r="H95" s="548"/>
      <c r="I95" s="548"/>
      <c r="J95" s="548"/>
      <c r="K95" s="548"/>
      <c r="L95" s="551" t="str">
        <f>IF(入力シート!$W$5="","",MID(入力シート!$W$5,1,1))</f>
        <v/>
      </c>
      <c r="M95" s="552"/>
      <c r="N95" s="552" t="str">
        <f>IF(入力シート!$W$5="","",MID(入力シート!$W$5,2,1))</f>
        <v/>
      </c>
      <c r="O95" s="552"/>
      <c r="P95" s="555" t="s">
        <v>144</v>
      </c>
      <c r="Q95" s="555"/>
      <c r="R95" s="552" t="str">
        <f>IF(入力シート!$Z$5="","",MID(入力シート!$Z$5,1,1))</f>
        <v/>
      </c>
      <c r="S95" s="552"/>
      <c r="T95" s="552" t="str">
        <f>IF(入力シート!$Z$5="","",MID(入力シート!$Z$5,2,1))</f>
        <v/>
      </c>
      <c r="U95" s="552"/>
      <c r="V95" s="552" t="str">
        <f>IF(入力シート!$Z$5="","",MID(入力シート!$Z$5,3,1))</f>
        <v/>
      </c>
      <c r="W95" s="552"/>
      <c r="X95" s="552" t="str">
        <f>IF(入力シート!$Z$5="","",MID(入力シート!$Z$5,4,1))</f>
        <v/>
      </c>
      <c r="Y95" s="552"/>
      <c r="Z95" s="552" t="str">
        <f>IF(入力シート!$Z$5="","",MID(入力シート!$Z$5,5,1))</f>
        <v/>
      </c>
      <c r="AA95" s="552"/>
      <c r="AB95" s="552" t="str">
        <f>IF(入力シート!$Z$5="","",MID(入力シート!$Z$5,6,1))</f>
        <v/>
      </c>
      <c r="AC95" s="559"/>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row>
    <row r="96" spans="1:64" ht="12" customHeight="1" thickBot="1" x14ac:dyDescent="0.2">
      <c r="B96" s="25"/>
      <c r="C96" s="549"/>
      <c r="D96" s="550"/>
      <c r="E96" s="550"/>
      <c r="F96" s="550"/>
      <c r="G96" s="550"/>
      <c r="H96" s="550"/>
      <c r="I96" s="550"/>
      <c r="J96" s="550"/>
      <c r="K96" s="550"/>
      <c r="L96" s="553"/>
      <c r="M96" s="554"/>
      <c r="N96" s="554"/>
      <c r="O96" s="554"/>
      <c r="P96" s="556"/>
      <c r="Q96" s="556"/>
      <c r="R96" s="554"/>
      <c r="S96" s="554"/>
      <c r="T96" s="554"/>
      <c r="U96" s="554"/>
      <c r="V96" s="554"/>
      <c r="W96" s="554"/>
      <c r="X96" s="554"/>
      <c r="Y96" s="554"/>
      <c r="Z96" s="554"/>
      <c r="AA96" s="554"/>
      <c r="AB96" s="554"/>
      <c r="AC96" s="560"/>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row>
    <row r="97" spans="1:61" ht="12" customHeight="1"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row>
    <row r="98" spans="1:61" s="136" customFormat="1" ht="30" customHeight="1" x14ac:dyDescent="0.15">
      <c r="B98" s="125"/>
      <c r="C98" s="561" t="s">
        <v>381</v>
      </c>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561"/>
      <c r="AY98" s="561"/>
      <c r="AZ98" s="561"/>
      <c r="BA98" s="561"/>
      <c r="BB98" s="561"/>
      <c r="BC98" s="561"/>
      <c r="BD98" s="561"/>
      <c r="BE98" s="561"/>
      <c r="BF98" s="561"/>
      <c r="BG98" s="561"/>
      <c r="BH98" s="561"/>
      <c r="BI98" s="561"/>
    </row>
    <row r="99" spans="1:61" s="136" customFormat="1" ht="30" customHeight="1" x14ac:dyDescent="0.15">
      <c r="B99" s="137"/>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1"/>
      <c r="AP99" s="561"/>
      <c r="AQ99" s="561"/>
      <c r="AR99" s="561"/>
      <c r="AS99" s="561"/>
      <c r="AT99" s="561"/>
      <c r="AU99" s="561"/>
      <c r="AV99" s="561"/>
      <c r="AW99" s="561"/>
      <c r="AX99" s="561"/>
      <c r="AY99" s="561"/>
      <c r="AZ99" s="561"/>
      <c r="BA99" s="561"/>
      <c r="BB99" s="561"/>
      <c r="BC99" s="561"/>
      <c r="BD99" s="561"/>
      <c r="BE99" s="561"/>
      <c r="BF99" s="561"/>
      <c r="BG99" s="561"/>
      <c r="BH99" s="561"/>
      <c r="BI99" s="561"/>
    </row>
    <row r="100" spans="1:61" ht="12" customHeight="1" x14ac:dyDescent="0.15">
      <c r="B100" s="25"/>
      <c r="C100" s="562" t="s">
        <v>145</v>
      </c>
      <c r="D100" s="563"/>
      <c r="E100" s="563"/>
      <c r="F100" s="564"/>
      <c r="G100" s="562" t="s">
        <v>146</v>
      </c>
      <c r="H100" s="565"/>
      <c r="I100" s="565"/>
      <c r="J100" s="565"/>
      <c r="K100" s="565"/>
      <c r="L100" s="565"/>
      <c r="M100" s="565"/>
      <c r="N100" s="565"/>
      <c r="O100" s="565"/>
      <c r="P100" s="565"/>
      <c r="Q100" s="565"/>
      <c r="R100" s="565"/>
      <c r="S100" s="565"/>
      <c r="T100" s="566"/>
      <c r="U100" s="562" t="s">
        <v>147</v>
      </c>
      <c r="V100" s="570"/>
      <c r="W100" s="570"/>
      <c r="X100" s="571"/>
      <c r="Z100" s="138"/>
      <c r="AA100" s="133"/>
      <c r="AB100" s="138"/>
      <c r="AC100" s="133"/>
      <c r="AD100" s="562" t="s">
        <v>145</v>
      </c>
      <c r="AE100" s="563"/>
      <c r="AF100" s="563"/>
      <c r="AG100" s="564"/>
      <c r="AH100" s="562" t="s">
        <v>146</v>
      </c>
      <c r="AI100" s="565"/>
      <c r="AJ100" s="565"/>
      <c r="AK100" s="565"/>
      <c r="AL100" s="565"/>
      <c r="AM100" s="565"/>
      <c r="AN100" s="565"/>
      <c r="AO100" s="565"/>
      <c r="AP100" s="565"/>
      <c r="AQ100" s="565"/>
      <c r="AR100" s="565"/>
      <c r="AS100" s="565"/>
      <c r="AT100" s="565"/>
      <c r="AU100" s="566"/>
      <c r="AV100" s="562" t="s">
        <v>147</v>
      </c>
      <c r="AW100" s="570"/>
      <c r="AX100" s="570"/>
      <c r="AY100" s="571"/>
    </row>
    <row r="101" spans="1:61" ht="12" customHeight="1" thickBot="1" x14ac:dyDescent="0.2">
      <c r="B101" s="25"/>
      <c r="C101" s="382"/>
      <c r="D101" s="383"/>
      <c r="E101" s="383"/>
      <c r="F101" s="397"/>
      <c r="G101" s="567"/>
      <c r="H101" s="568"/>
      <c r="I101" s="568"/>
      <c r="J101" s="568"/>
      <c r="K101" s="568"/>
      <c r="L101" s="568"/>
      <c r="M101" s="568"/>
      <c r="N101" s="568"/>
      <c r="O101" s="568"/>
      <c r="P101" s="568"/>
      <c r="Q101" s="568"/>
      <c r="R101" s="568"/>
      <c r="S101" s="568"/>
      <c r="T101" s="569"/>
      <c r="U101" s="572"/>
      <c r="V101" s="573"/>
      <c r="W101" s="573"/>
      <c r="X101" s="574"/>
      <c r="Z101" s="138"/>
      <c r="AA101" s="138"/>
      <c r="AB101" s="138"/>
      <c r="AC101" s="133"/>
      <c r="AD101" s="382"/>
      <c r="AE101" s="383"/>
      <c r="AF101" s="383"/>
      <c r="AG101" s="397"/>
      <c r="AH101" s="567"/>
      <c r="AI101" s="568"/>
      <c r="AJ101" s="568"/>
      <c r="AK101" s="568"/>
      <c r="AL101" s="568"/>
      <c r="AM101" s="568"/>
      <c r="AN101" s="568"/>
      <c r="AO101" s="568"/>
      <c r="AP101" s="568"/>
      <c r="AQ101" s="568"/>
      <c r="AR101" s="568"/>
      <c r="AS101" s="568"/>
      <c r="AT101" s="568"/>
      <c r="AU101" s="569"/>
      <c r="AV101" s="572"/>
      <c r="AW101" s="573"/>
      <c r="AX101" s="573"/>
      <c r="AY101" s="574"/>
    </row>
    <row r="102" spans="1:61" ht="12" customHeight="1" x14ac:dyDescent="0.15">
      <c r="B102" s="133"/>
      <c r="C102" s="499">
        <v>1</v>
      </c>
      <c r="D102" s="524"/>
      <c r="E102" s="524"/>
      <c r="F102" s="525"/>
      <c r="G102" s="542" t="s">
        <v>148</v>
      </c>
      <c r="H102" s="543"/>
      <c r="I102" s="543"/>
      <c r="J102" s="543"/>
      <c r="K102" s="543"/>
      <c r="L102" s="543"/>
      <c r="M102" s="543"/>
      <c r="N102" s="543"/>
      <c r="O102" s="543"/>
      <c r="P102" s="543"/>
      <c r="Q102" s="543"/>
      <c r="R102" s="543"/>
      <c r="S102" s="543"/>
      <c r="T102" s="544"/>
      <c r="U102" s="454" t="str">
        <f>IF(入力シート!$A$17="","",入力シート!A17)</f>
        <v/>
      </c>
      <c r="V102" s="505"/>
      <c r="W102" s="505"/>
      <c r="X102" s="373"/>
      <c r="AA102" s="138"/>
      <c r="AB102" s="133"/>
      <c r="AC102" s="133"/>
      <c r="AD102" s="499">
        <v>16</v>
      </c>
      <c r="AE102" s="524"/>
      <c r="AF102" s="524"/>
      <c r="AG102" s="525"/>
      <c r="AH102" s="542" t="s">
        <v>151</v>
      </c>
      <c r="AI102" s="543"/>
      <c r="AJ102" s="543"/>
      <c r="AK102" s="543"/>
      <c r="AL102" s="543"/>
      <c r="AM102" s="543"/>
      <c r="AN102" s="543"/>
      <c r="AO102" s="543"/>
      <c r="AP102" s="543"/>
      <c r="AQ102" s="543"/>
      <c r="AR102" s="543"/>
      <c r="AS102" s="543"/>
      <c r="AT102" s="543"/>
      <c r="AU102" s="544"/>
      <c r="AV102" s="454" t="str">
        <f>IF(入力シート!$P$17="","",入力シート!$P$17)</f>
        <v/>
      </c>
      <c r="AW102" s="505"/>
      <c r="AX102" s="505"/>
      <c r="AY102" s="373"/>
    </row>
    <row r="103" spans="1:61" ht="12" customHeight="1" thickBot="1" x14ac:dyDescent="0.2">
      <c r="B103" s="139"/>
      <c r="C103" s="526"/>
      <c r="D103" s="527"/>
      <c r="E103" s="527"/>
      <c r="F103" s="528"/>
      <c r="G103" s="545"/>
      <c r="H103" s="546"/>
      <c r="I103" s="546"/>
      <c r="J103" s="546"/>
      <c r="K103" s="546"/>
      <c r="L103" s="546"/>
      <c r="M103" s="546"/>
      <c r="N103" s="546"/>
      <c r="O103" s="546"/>
      <c r="P103" s="546"/>
      <c r="Q103" s="546"/>
      <c r="R103" s="546"/>
      <c r="S103" s="546"/>
      <c r="T103" s="547"/>
      <c r="U103" s="455"/>
      <c r="V103" s="506"/>
      <c r="W103" s="506"/>
      <c r="X103" s="374"/>
      <c r="AA103" s="139"/>
      <c r="AB103" s="139"/>
      <c r="AC103" s="139"/>
      <c r="AD103" s="526"/>
      <c r="AE103" s="527"/>
      <c r="AF103" s="527"/>
      <c r="AG103" s="528"/>
      <c r="AH103" s="545"/>
      <c r="AI103" s="546"/>
      <c r="AJ103" s="546"/>
      <c r="AK103" s="546"/>
      <c r="AL103" s="546"/>
      <c r="AM103" s="546"/>
      <c r="AN103" s="546"/>
      <c r="AO103" s="546"/>
      <c r="AP103" s="546"/>
      <c r="AQ103" s="546"/>
      <c r="AR103" s="546"/>
      <c r="AS103" s="546"/>
      <c r="AT103" s="546"/>
      <c r="AU103" s="547"/>
      <c r="AV103" s="455"/>
      <c r="AW103" s="506"/>
      <c r="AX103" s="506"/>
      <c r="AY103" s="374"/>
    </row>
    <row r="104" spans="1:61" ht="12" customHeight="1" x14ac:dyDescent="0.15">
      <c r="B104" s="114"/>
      <c r="C104" s="499">
        <v>2</v>
      </c>
      <c r="D104" s="524"/>
      <c r="E104" s="524"/>
      <c r="F104" s="525"/>
      <c r="G104" s="542" t="s">
        <v>150</v>
      </c>
      <c r="H104" s="543"/>
      <c r="I104" s="543"/>
      <c r="J104" s="543"/>
      <c r="K104" s="543"/>
      <c r="L104" s="543"/>
      <c r="M104" s="543"/>
      <c r="N104" s="543"/>
      <c r="O104" s="543"/>
      <c r="P104" s="543"/>
      <c r="Q104" s="543"/>
      <c r="R104" s="543"/>
      <c r="S104" s="543"/>
      <c r="T104" s="544"/>
      <c r="U104" s="454" t="str">
        <f>IF(入力シート!$B$17="","",入力シート!$B$17)</f>
        <v/>
      </c>
      <c r="V104" s="505"/>
      <c r="W104" s="505"/>
      <c r="X104" s="373"/>
      <c r="AA104" s="133"/>
      <c r="AB104" s="133"/>
      <c r="AC104" s="133"/>
      <c r="AD104" s="499">
        <v>17</v>
      </c>
      <c r="AE104" s="524"/>
      <c r="AF104" s="524"/>
      <c r="AG104" s="525"/>
      <c r="AH104" s="542" t="s">
        <v>153</v>
      </c>
      <c r="AI104" s="543"/>
      <c r="AJ104" s="543"/>
      <c r="AK104" s="543"/>
      <c r="AL104" s="543"/>
      <c r="AM104" s="543"/>
      <c r="AN104" s="543"/>
      <c r="AO104" s="543"/>
      <c r="AP104" s="543"/>
      <c r="AQ104" s="543"/>
      <c r="AR104" s="543"/>
      <c r="AS104" s="543"/>
      <c r="AT104" s="543"/>
      <c r="AU104" s="544"/>
      <c r="AV104" s="454" t="str">
        <f>IF(入力シート!$Q$17="","",入力シート!$Q$17)</f>
        <v/>
      </c>
      <c r="AW104" s="505"/>
      <c r="AX104" s="505"/>
      <c r="AY104" s="373"/>
    </row>
    <row r="105" spans="1:61" ht="12" customHeight="1" thickBot="1" x14ac:dyDescent="0.2">
      <c r="B105" s="140"/>
      <c r="C105" s="526"/>
      <c r="D105" s="527"/>
      <c r="E105" s="527"/>
      <c r="F105" s="528"/>
      <c r="G105" s="545"/>
      <c r="H105" s="546"/>
      <c r="I105" s="546"/>
      <c r="J105" s="546"/>
      <c r="K105" s="546"/>
      <c r="L105" s="546"/>
      <c r="M105" s="546"/>
      <c r="N105" s="546"/>
      <c r="O105" s="546"/>
      <c r="P105" s="546"/>
      <c r="Q105" s="546"/>
      <c r="R105" s="546"/>
      <c r="S105" s="546"/>
      <c r="T105" s="547"/>
      <c r="U105" s="455"/>
      <c r="V105" s="506"/>
      <c r="W105" s="506"/>
      <c r="X105" s="374"/>
      <c r="AA105" s="133"/>
      <c r="AB105" s="133"/>
      <c r="AC105" s="133"/>
      <c r="AD105" s="526"/>
      <c r="AE105" s="527"/>
      <c r="AF105" s="527"/>
      <c r="AG105" s="528"/>
      <c r="AH105" s="545"/>
      <c r="AI105" s="546"/>
      <c r="AJ105" s="546"/>
      <c r="AK105" s="546"/>
      <c r="AL105" s="546"/>
      <c r="AM105" s="546"/>
      <c r="AN105" s="546"/>
      <c r="AO105" s="546"/>
      <c r="AP105" s="546"/>
      <c r="AQ105" s="546"/>
      <c r="AR105" s="546"/>
      <c r="AS105" s="546"/>
      <c r="AT105" s="546"/>
      <c r="AU105" s="547"/>
      <c r="AV105" s="455"/>
      <c r="AW105" s="506"/>
      <c r="AX105" s="506"/>
      <c r="AY105" s="374"/>
    </row>
    <row r="106" spans="1:61" ht="12" customHeight="1" x14ac:dyDescent="0.15">
      <c r="B106" s="140"/>
      <c r="C106" s="499">
        <v>3</v>
      </c>
      <c r="D106" s="524"/>
      <c r="E106" s="524"/>
      <c r="F106" s="525"/>
      <c r="G106" s="542" t="s">
        <v>152</v>
      </c>
      <c r="H106" s="543"/>
      <c r="I106" s="543"/>
      <c r="J106" s="543"/>
      <c r="K106" s="543"/>
      <c r="L106" s="543"/>
      <c r="M106" s="543"/>
      <c r="N106" s="543"/>
      <c r="O106" s="543"/>
      <c r="P106" s="543"/>
      <c r="Q106" s="543"/>
      <c r="R106" s="543"/>
      <c r="S106" s="543"/>
      <c r="T106" s="544"/>
      <c r="U106" s="454" t="str">
        <f>IF(入力シート!$C$17="","",入力シート!$C$17)</f>
        <v/>
      </c>
      <c r="V106" s="505"/>
      <c r="W106" s="505"/>
      <c r="X106" s="373"/>
      <c r="Y106" s="133"/>
      <c r="Z106" s="133"/>
      <c r="AA106" s="133"/>
      <c r="AB106" s="133"/>
      <c r="AC106" s="133"/>
      <c r="AD106" s="499">
        <v>18</v>
      </c>
      <c r="AE106" s="524"/>
      <c r="AF106" s="524"/>
      <c r="AG106" s="525"/>
      <c r="AH106" s="542" t="s">
        <v>155</v>
      </c>
      <c r="AI106" s="543"/>
      <c r="AJ106" s="543"/>
      <c r="AK106" s="543"/>
      <c r="AL106" s="543"/>
      <c r="AM106" s="543"/>
      <c r="AN106" s="543"/>
      <c r="AO106" s="543"/>
      <c r="AP106" s="543"/>
      <c r="AQ106" s="543"/>
      <c r="AR106" s="543"/>
      <c r="AS106" s="543"/>
      <c r="AT106" s="543"/>
      <c r="AU106" s="544"/>
      <c r="AV106" s="454" t="str">
        <f>IF(入力シート!$R$17="","",入力シート!$R$17)</f>
        <v/>
      </c>
      <c r="AW106" s="505"/>
      <c r="AX106" s="505"/>
      <c r="AY106" s="373"/>
    </row>
    <row r="107" spans="1:61" ht="12" customHeight="1" thickBot="1" x14ac:dyDescent="0.2">
      <c r="B107" s="114"/>
      <c r="C107" s="526"/>
      <c r="D107" s="527"/>
      <c r="E107" s="527"/>
      <c r="F107" s="528"/>
      <c r="G107" s="545"/>
      <c r="H107" s="546"/>
      <c r="I107" s="546"/>
      <c r="J107" s="546"/>
      <c r="K107" s="546"/>
      <c r="L107" s="546"/>
      <c r="M107" s="546"/>
      <c r="N107" s="546"/>
      <c r="O107" s="546"/>
      <c r="P107" s="546"/>
      <c r="Q107" s="546"/>
      <c r="R107" s="546"/>
      <c r="S107" s="546"/>
      <c r="T107" s="547"/>
      <c r="U107" s="455"/>
      <c r="V107" s="506"/>
      <c r="W107" s="506"/>
      <c r="X107" s="374"/>
      <c r="Y107" s="133"/>
      <c r="Z107" s="133"/>
      <c r="AA107" s="133"/>
      <c r="AB107" s="133"/>
      <c r="AC107" s="133"/>
      <c r="AD107" s="526"/>
      <c r="AE107" s="527"/>
      <c r="AF107" s="527"/>
      <c r="AG107" s="528"/>
      <c r="AH107" s="545"/>
      <c r="AI107" s="546"/>
      <c r="AJ107" s="546"/>
      <c r="AK107" s="546"/>
      <c r="AL107" s="546"/>
      <c r="AM107" s="546"/>
      <c r="AN107" s="546"/>
      <c r="AO107" s="546"/>
      <c r="AP107" s="546"/>
      <c r="AQ107" s="546"/>
      <c r="AR107" s="546"/>
      <c r="AS107" s="546"/>
      <c r="AT107" s="546"/>
      <c r="AU107" s="547"/>
      <c r="AV107" s="455"/>
      <c r="AW107" s="506"/>
      <c r="AX107" s="506"/>
      <c r="AY107" s="374"/>
    </row>
    <row r="108" spans="1:61" ht="12" customHeight="1" x14ac:dyDescent="0.15">
      <c r="B108" s="133"/>
      <c r="C108" s="499">
        <v>4</v>
      </c>
      <c r="D108" s="524"/>
      <c r="E108" s="524"/>
      <c r="F108" s="525"/>
      <c r="G108" s="542" t="s">
        <v>154</v>
      </c>
      <c r="H108" s="543"/>
      <c r="I108" s="543"/>
      <c r="J108" s="543"/>
      <c r="K108" s="543"/>
      <c r="L108" s="543"/>
      <c r="M108" s="543"/>
      <c r="N108" s="543"/>
      <c r="O108" s="543"/>
      <c r="P108" s="543"/>
      <c r="Q108" s="543"/>
      <c r="R108" s="543"/>
      <c r="S108" s="543"/>
      <c r="T108" s="544"/>
      <c r="U108" s="454" t="str">
        <f>IF(入力シート!$D$17="","",入力シート!$D$17)</f>
        <v/>
      </c>
      <c r="V108" s="505"/>
      <c r="W108" s="505"/>
      <c r="X108" s="373"/>
      <c r="Y108" s="133"/>
      <c r="Z108" s="133"/>
      <c r="AA108" s="133"/>
      <c r="AB108" s="133"/>
      <c r="AC108" s="133"/>
      <c r="AD108" s="499">
        <v>19</v>
      </c>
      <c r="AE108" s="524"/>
      <c r="AF108" s="524"/>
      <c r="AG108" s="525"/>
      <c r="AH108" s="542" t="s">
        <v>157</v>
      </c>
      <c r="AI108" s="543"/>
      <c r="AJ108" s="543"/>
      <c r="AK108" s="543"/>
      <c r="AL108" s="543"/>
      <c r="AM108" s="543"/>
      <c r="AN108" s="543"/>
      <c r="AO108" s="543"/>
      <c r="AP108" s="543"/>
      <c r="AQ108" s="543"/>
      <c r="AR108" s="543"/>
      <c r="AS108" s="543"/>
      <c r="AT108" s="543"/>
      <c r="AU108" s="544"/>
      <c r="AV108" s="454" t="str">
        <f>IF(入力シート!$S$17="","",入力シート!$S$17)</f>
        <v/>
      </c>
      <c r="AW108" s="505"/>
      <c r="AX108" s="505"/>
      <c r="AY108" s="373"/>
    </row>
    <row r="109" spans="1:61" ht="12" customHeight="1" thickBot="1" x14ac:dyDescent="0.2">
      <c r="B109" s="114"/>
      <c r="C109" s="526"/>
      <c r="D109" s="527"/>
      <c r="E109" s="527"/>
      <c r="F109" s="528"/>
      <c r="G109" s="545"/>
      <c r="H109" s="546"/>
      <c r="I109" s="546"/>
      <c r="J109" s="546"/>
      <c r="K109" s="546"/>
      <c r="L109" s="546"/>
      <c r="M109" s="546"/>
      <c r="N109" s="546"/>
      <c r="O109" s="546"/>
      <c r="P109" s="546"/>
      <c r="Q109" s="546"/>
      <c r="R109" s="546"/>
      <c r="S109" s="546"/>
      <c r="T109" s="547"/>
      <c r="U109" s="455"/>
      <c r="V109" s="506"/>
      <c r="W109" s="506"/>
      <c r="X109" s="374"/>
      <c r="Y109" s="133"/>
      <c r="Z109" s="133"/>
      <c r="AA109" s="133"/>
      <c r="AB109" s="133"/>
      <c r="AC109" s="133"/>
      <c r="AD109" s="526"/>
      <c r="AE109" s="527"/>
      <c r="AF109" s="527"/>
      <c r="AG109" s="528"/>
      <c r="AH109" s="545"/>
      <c r="AI109" s="546"/>
      <c r="AJ109" s="546"/>
      <c r="AK109" s="546"/>
      <c r="AL109" s="546"/>
      <c r="AM109" s="546"/>
      <c r="AN109" s="546"/>
      <c r="AO109" s="546"/>
      <c r="AP109" s="546"/>
      <c r="AQ109" s="546"/>
      <c r="AR109" s="546"/>
      <c r="AS109" s="546"/>
      <c r="AT109" s="546"/>
      <c r="AU109" s="547"/>
      <c r="AV109" s="455"/>
      <c r="AW109" s="506"/>
      <c r="AX109" s="506"/>
      <c r="AY109" s="374"/>
    </row>
    <row r="110" spans="1:61" ht="12" customHeight="1" x14ac:dyDescent="0.15">
      <c r="B110" s="141"/>
      <c r="C110" s="499">
        <v>5</v>
      </c>
      <c r="D110" s="524"/>
      <c r="E110" s="524"/>
      <c r="F110" s="525"/>
      <c r="G110" s="542" t="s">
        <v>156</v>
      </c>
      <c r="H110" s="543"/>
      <c r="I110" s="543"/>
      <c r="J110" s="543"/>
      <c r="K110" s="543"/>
      <c r="L110" s="543"/>
      <c r="M110" s="543"/>
      <c r="N110" s="543"/>
      <c r="O110" s="543"/>
      <c r="P110" s="543"/>
      <c r="Q110" s="543"/>
      <c r="R110" s="543"/>
      <c r="S110" s="543"/>
      <c r="T110" s="544"/>
      <c r="U110" s="454" t="str">
        <f>IF(入力シート!$E$17="","",入力シート!$E$17)</f>
        <v/>
      </c>
      <c r="V110" s="505"/>
      <c r="W110" s="505"/>
      <c r="X110" s="373"/>
      <c r="Y110" s="25"/>
      <c r="Z110" s="133"/>
      <c r="AA110" s="133"/>
      <c r="AB110" s="133"/>
      <c r="AC110" s="133"/>
      <c r="AD110" s="499">
        <v>20</v>
      </c>
      <c r="AE110" s="524"/>
      <c r="AF110" s="524"/>
      <c r="AG110" s="525"/>
      <c r="AH110" s="542" t="s">
        <v>158</v>
      </c>
      <c r="AI110" s="543"/>
      <c r="AJ110" s="543"/>
      <c r="AK110" s="543"/>
      <c r="AL110" s="543"/>
      <c r="AM110" s="543"/>
      <c r="AN110" s="543"/>
      <c r="AO110" s="543"/>
      <c r="AP110" s="543"/>
      <c r="AQ110" s="543"/>
      <c r="AR110" s="543"/>
      <c r="AS110" s="543"/>
      <c r="AT110" s="543"/>
      <c r="AU110" s="544"/>
      <c r="AV110" s="454" t="str">
        <f>IF(入力シート!$T$17="","",入力シート!$T$17)</f>
        <v/>
      </c>
      <c r="AW110" s="505"/>
      <c r="AX110" s="505"/>
      <c r="AY110" s="373"/>
    </row>
    <row r="111" spans="1:61" ht="12" customHeight="1" thickBot="1" x14ac:dyDescent="0.2">
      <c r="B111" s="141"/>
      <c r="C111" s="526"/>
      <c r="D111" s="527"/>
      <c r="E111" s="527"/>
      <c r="F111" s="528"/>
      <c r="G111" s="545"/>
      <c r="H111" s="546"/>
      <c r="I111" s="546"/>
      <c r="J111" s="546"/>
      <c r="K111" s="546"/>
      <c r="L111" s="546"/>
      <c r="M111" s="546"/>
      <c r="N111" s="546"/>
      <c r="O111" s="546"/>
      <c r="P111" s="546"/>
      <c r="Q111" s="546"/>
      <c r="R111" s="546"/>
      <c r="S111" s="546"/>
      <c r="T111" s="547"/>
      <c r="U111" s="455"/>
      <c r="V111" s="506"/>
      <c r="W111" s="506"/>
      <c r="X111" s="374"/>
      <c r="Y111" s="25"/>
      <c r="Z111" s="133"/>
      <c r="AA111" s="133"/>
      <c r="AB111" s="133"/>
      <c r="AC111" s="133"/>
      <c r="AD111" s="526"/>
      <c r="AE111" s="527"/>
      <c r="AF111" s="527"/>
      <c r="AG111" s="528"/>
      <c r="AH111" s="545"/>
      <c r="AI111" s="546"/>
      <c r="AJ111" s="546"/>
      <c r="AK111" s="546"/>
      <c r="AL111" s="546"/>
      <c r="AM111" s="546"/>
      <c r="AN111" s="546"/>
      <c r="AO111" s="546"/>
      <c r="AP111" s="546"/>
      <c r="AQ111" s="546"/>
      <c r="AR111" s="546"/>
      <c r="AS111" s="546"/>
      <c r="AT111" s="546"/>
      <c r="AU111" s="547"/>
      <c r="AV111" s="455"/>
      <c r="AW111" s="506"/>
      <c r="AX111" s="506"/>
      <c r="AY111" s="374"/>
    </row>
    <row r="112" spans="1:61" ht="12" customHeight="1" x14ac:dyDescent="0.15">
      <c r="B112" s="25"/>
      <c r="C112" s="499">
        <v>6</v>
      </c>
      <c r="D112" s="524"/>
      <c r="E112" s="524"/>
      <c r="F112" s="525"/>
      <c r="G112" s="542" t="s">
        <v>24</v>
      </c>
      <c r="H112" s="543"/>
      <c r="I112" s="543"/>
      <c r="J112" s="543"/>
      <c r="K112" s="543"/>
      <c r="L112" s="543"/>
      <c r="M112" s="543"/>
      <c r="N112" s="543"/>
      <c r="O112" s="543"/>
      <c r="P112" s="543"/>
      <c r="Q112" s="543"/>
      <c r="R112" s="543"/>
      <c r="S112" s="543"/>
      <c r="T112" s="544"/>
      <c r="U112" s="454" t="str">
        <f>IF(入力シート!$F$17="","",入力シート!$F$17)</f>
        <v/>
      </c>
      <c r="V112" s="505"/>
      <c r="W112" s="505"/>
      <c r="X112" s="373"/>
      <c r="Y112" s="133"/>
      <c r="Z112" s="133"/>
      <c r="AA112" s="133"/>
      <c r="AB112" s="133"/>
      <c r="AC112" s="133"/>
      <c r="AD112" s="499">
        <v>21</v>
      </c>
      <c r="AE112" s="524"/>
      <c r="AF112" s="524"/>
      <c r="AG112" s="525"/>
      <c r="AH112" s="542" t="s">
        <v>160</v>
      </c>
      <c r="AI112" s="543"/>
      <c r="AJ112" s="543"/>
      <c r="AK112" s="543"/>
      <c r="AL112" s="543"/>
      <c r="AM112" s="543"/>
      <c r="AN112" s="543"/>
      <c r="AO112" s="543"/>
      <c r="AP112" s="543"/>
      <c r="AQ112" s="543"/>
      <c r="AR112" s="543"/>
      <c r="AS112" s="543"/>
      <c r="AT112" s="543"/>
      <c r="AU112" s="544"/>
      <c r="AV112" s="454" t="str">
        <f>IF(入力シート!$U$17="","",入力シート!$U$17)</f>
        <v/>
      </c>
      <c r="AW112" s="505"/>
      <c r="AX112" s="505"/>
      <c r="AY112" s="373"/>
    </row>
    <row r="113" spans="2:51" ht="12" customHeight="1" thickBot="1" x14ac:dyDescent="0.2">
      <c r="B113" s="133"/>
      <c r="C113" s="526"/>
      <c r="D113" s="527"/>
      <c r="E113" s="527"/>
      <c r="F113" s="528"/>
      <c r="G113" s="545"/>
      <c r="H113" s="546"/>
      <c r="I113" s="546"/>
      <c r="J113" s="546"/>
      <c r="K113" s="546"/>
      <c r="L113" s="546"/>
      <c r="M113" s="546"/>
      <c r="N113" s="546"/>
      <c r="O113" s="546"/>
      <c r="P113" s="546"/>
      <c r="Q113" s="546"/>
      <c r="R113" s="546"/>
      <c r="S113" s="546"/>
      <c r="T113" s="547"/>
      <c r="U113" s="455"/>
      <c r="V113" s="506"/>
      <c r="W113" s="506"/>
      <c r="X113" s="374"/>
      <c r="Y113" s="133"/>
      <c r="Z113" s="133"/>
      <c r="AA113" s="133"/>
      <c r="AB113" s="133"/>
      <c r="AC113" s="133"/>
      <c r="AD113" s="526"/>
      <c r="AE113" s="527"/>
      <c r="AF113" s="527"/>
      <c r="AG113" s="528"/>
      <c r="AH113" s="545"/>
      <c r="AI113" s="546"/>
      <c r="AJ113" s="546"/>
      <c r="AK113" s="546"/>
      <c r="AL113" s="546"/>
      <c r="AM113" s="546"/>
      <c r="AN113" s="546"/>
      <c r="AO113" s="546"/>
      <c r="AP113" s="546"/>
      <c r="AQ113" s="546"/>
      <c r="AR113" s="546"/>
      <c r="AS113" s="546"/>
      <c r="AT113" s="546"/>
      <c r="AU113" s="547"/>
      <c r="AV113" s="455"/>
      <c r="AW113" s="506"/>
      <c r="AX113" s="506"/>
      <c r="AY113" s="374"/>
    </row>
    <row r="114" spans="2:51" ht="12" customHeight="1" x14ac:dyDescent="0.15">
      <c r="B114" s="142"/>
      <c r="C114" s="499">
        <v>7</v>
      </c>
      <c r="D114" s="524"/>
      <c r="E114" s="524"/>
      <c r="F114" s="525"/>
      <c r="G114" s="542" t="s">
        <v>159</v>
      </c>
      <c r="H114" s="543"/>
      <c r="I114" s="543"/>
      <c r="J114" s="543"/>
      <c r="K114" s="543"/>
      <c r="L114" s="543"/>
      <c r="M114" s="543"/>
      <c r="N114" s="543"/>
      <c r="O114" s="543"/>
      <c r="P114" s="543"/>
      <c r="Q114" s="543"/>
      <c r="R114" s="543"/>
      <c r="S114" s="543"/>
      <c r="T114" s="544"/>
      <c r="U114" s="454" t="str">
        <f>IF(入力シート!$G$17="","",入力シート!$G$17)</f>
        <v/>
      </c>
      <c r="V114" s="505"/>
      <c r="W114" s="505"/>
      <c r="X114" s="373"/>
      <c r="Y114" s="133"/>
      <c r="Z114" s="133"/>
      <c r="AA114" s="133"/>
      <c r="AB114" s="133"/>
      <c r="AC114" s="133"/>
      <c r="AD114" s="499">
        <v>22</v>
      </c>
      <c r="AE114" s="524"/>
      <c r="AF114" s="524"/>
      <c r="AG114" s="525"/>
      <c r="AH114" s="542" t="s">
        <v>162</v>
      </c>
      <c r="AI114" s="543"/>
      <c r="AJ114" s="543"/>
      <c r="AK114" s="543"/>
      <c r="AL114" s="543"/>
      <c r="AM114" s="543"/>
      <c r="AN114" s="543"/>
      <c r="AO114" s="543"/>
      <c r="AP114" s="543"/>
      <c r="AQ114" s="543"/>
      <c r="AR114" s="543"/>
      <c r="AS114" s="543"/>
      <c r="AT114" s="543"/>
      <c r="AU114" s="544"/>
      <c r="AV114" s="454" t="str">
        <f>IF(入力シート!$V$17="","",入力シート!$V$17)</f>
        <v/>
      </c>
      <c r="AW114" s="505"/>
      <c r="AX114" s="505"/>
      <c r="AY114" s="373"/>
    </row>
    <row r="115" spans="2:51" ht="12" customHeight="1" thickBot="1" x14ac:dyDescent="0.2">
      <c r="B115" s="140"/>
      <c r="C115" s="526"/>
      <c r="D115" s="527"/>
      <c r="E115" s="527"/>
      <c r="F115" s="528"/>
      <c r="G115" s="545"/>
      <c r="H115" s="546"/>
      <c r="I115" s="546"/>
      <c r="J115" s="546"/>
      <c r="K115" s="546"/>
      <c r="L115" s="546"/>
      <c r="M115" s="546"/>
      <c r="N115" s="546"/>
      <c r="O115" s="546"/>
      <c r="P115" s="546"/>
      <c r="Q115" s="546"/>
      <c r="R115" s="546"/>
      <c r="S115" s="546"/>
      <c r="T115" s="547"/>
      <c r="U115" s="455"/>
      <c r="V115" s="506"/>
      <c r="W115" s="506"/>
      <c r="X115" s="374"/>
      <c r="Y115" s="133"/>
      <c r="Z115" s="133"/>
      <c r="AA115" s="133"/>
      <c r="AB115" s="133"/>
      <c r="AC115" s="133"/>
      <c r="AD115" s="526"/>
      <c r="AE115" s="527"/>
      <c r="AF115" s="527"/>
      <c r="AG115" s="528"/>
      <c r="AH115" s="545"/>
      <c r="AI115" s="546"/>
      <c r="AJ115" s="546"/>
      <c r="AK115" s="546"/>
      <c r="AL115" s="546"/>
      <c r="AM115" s="546"/>
      <c r="AN115" s="546"/>
      <c r="AO115" s="546"/>
      <c r="AP115" s="546"/>
      <c r="AQ115" s="546"/>
      <c r="AR115" s="546"/>
      <c r="AS115" s="546"/>
      <c r="AT115" s="546"/>
      <c r="AU115" s="547"/>
      <c r="AV115" s="455"/>
      <c r="AW115" s="506"/>
      <c r="AX115" s="506"/>
      <c r="AY115" s="374"/>
    </row>
    <row r="116" spans="2:51" ht="12" customHeight="1" x14ac:dyDescent="0.15">
      <c r="B116" s="140"/>
      <c r="C116" s="499">
        <v>8</v>
      </c>
      <c r="D116" s="524"/>
      <c r="E116" s="524"/>
      <c r="F116" s="525"/>
      <c r="G116" s="542" t="s">
        <v>161</v>
      </c>
      <c r="H116" s="543"/>
      <c r="I116" s="543"/>
      <c r="J116" s="543"/>
      <c r="K116" s="543"/>
      <c r="L116" s="543"/>
      <c r="M116" s="543"/>
      <c r="N116" s="543"/>
      <c r="O116" s="543"/>
      <c r="P116" s="543"/>
      <c r="Q116" s="543"/>
      <c r="R116" s="543"/>
      <c r="S116" s="543"/>
      <c r="T116" s="544"/>
      <c r="U116" s="454" t="str">
        <f>IF(入力シート!$H$17="","",入力シート!$H$17)</f>
        <v/>
      </c>
      <c r="V116" s="505"/>
      <c r="W116" s="505"/>
      <c r="X116" s="373"/>
      <c r="Y116" s="133"/>
      <c r="Z116" s="133"/>
      <c r="AA116" s="133"/>
      <c r="AB116" s="133"/>
      <c r="AC116" s="133"/>
      <c r="AD116" s="499">
        <v>23</v>
      </c>
      <c r="AE116" s="524"/>
      <c r="AF116" s="524"/>
      <c r="AG116" s="525"/>
      <c r="AH116" s="542" t="s">
        <v>163</v>
      </c>
      <c r="AI116" s="543"/>
      <c r="AJ116" s="543"/>
      <c r="AK116" s="543"/>
      <c r="AL116" s="543"/>
      <c r="AM116" s="543"/>
      <c r="AN116" s="543"/>
      <c r="AO116" s="543"/>
      <c r="AP116" s="543"/>
      <c r="AQ116" s="543"/>
      <c r="AR116" s="543"/>
      <c r="AS116" s="543"/>
      <c r="AT116" s="543"/>
      <c r="AU116" s="544"/>
      <c r="AV116" s="454" t="str">
        <f>IF(入力シート!$W$17="","",入力シート!$W$17)</f>
        <v/>
      </c>
      <c r="AW116" s="505"/>
      <c r="AX116" s="505"/>
      <c r="AY116" s="373"/>
    </row>
    <row r="117" spans="2:51" ht="12" customHeight="1" thickBot="1" x14ac:dyDescent="0.2">
      <c r="B117" s="25"/>
      <c r="C117" s="526"/>
      <c r="D117" s="527"/>
      <c r="E117" s="527"/>
      <c r="F117" s="528"/>
      <c r="G117" s="545"/>
      <c r="H117" s="546"/>
      <c r="I117" s="546"/>
      <c r="J117" s="546"/>
      <c r="K117" s="546"/>
      <c r="L117" s="546"/>
      <c r="M117" s="546"/>
      <c r="N117" s="546"/>
      <c r="O117" s="546"/>
      <c r="P117" s="546"/>
      <c r="Q117" s="546"/>
      <c r="R117" s="546"/>
      <c r="S117" s="546"/>
      <c r="T117" s="547"/>
      <c r="U117" s="455"/>
      <c r="V117" s="506"/>
      <c r="W117" s="506"/>
      <c r="X117" s="374"/>
      <c r="Y117" s="133"/>
      <c r="Z117" s="133"/>
      <c r="AA117" s="133"/>
      <c r="AB117" s="133"/>
      <c r="AC117" s="133"/>
      <c r="AD117" s="526"/>
      <c r="AE117" s="527"/>
      <c r="AF117" s="527"/>
      <c r="AG117" s="528"/>
      <c r="AH117" s="545"/>
      <c r="AI117" s="546"/>
      <c r="AJ117" s="546"/>
      <c r="AK117" s="546"/>
      <c r="AL117" s="546"/>
      <c r="AM117" s="546"/>
      <c r="AN117" s="546"/>
      <c r="AO117" s="546"/>
      <c r="AP117" s="546"/>
      <c r="AQ117" s="546"/>
      <c r="AR117" s="546"/>
      <c r="AS117" s="546"/>
      <c r="AT117" s="546"/>
      <c r="AU117" s="547"/>
      <c r="AV117" s="455"/>
      <c r="AW117" s="506"/>
      <c r="AX117" s="506"/>
      <c r="AY117" s="374"/>
    </row>
    <row r="118" spans="2:51" ht="12" customHeight="1" x14ac:dyDescent="0.15">
      <c r="B118" s="25"/>
      <c r="C118" s="499">
        <v>9</v>
      </c>
      <c r="D118" s="524"/>
      <c r="E118" s="524"/>
      <c r="F118" s="525"/>
      <c r="G118" s="542" t="s">
        <v>27</v>
      </c>
      <c r="H118" s="543"/>
      <c r="I118" s="543"/>
      <c r="J118" s="543"/>
      <c r="K118" s="543"/>
      <c r="L118" s="543"/>
      <c r="M118" s="543"/>
      <c r="N118" s="543"/>
      <c r="O118" s="543"/>
      <c r="P118" s="543"/>
      <c r="Q118" s="543"/>
      <c r="R118" s="543"/>
      <c r="S118" s="543"/>
      <c r="T118" s="544"/>
      <c r="U118" s="454" t="str">
        <f>IF(入力シート!$I$17="","",入力シート!$I$17)</f>
        <v/>
      </c>
      <c r="V118" s="505"/>
      <c r="W118" s="505"/>
      <c r="X118" s="373"/>
      <c r="Y118" s="133"/>
      <c r="Z118" s="133"/>
      <c r="AA118" s="133"/>
      <c r="AB118" s="133"/>
      <c r="AC118" s="133"/>
      <c r="AD118" s="499">
        <v>24</v>
      </c>
      <c r="AE118" s="524"/>
      <c r="AF118" s="524"/>
      <c r="AG118" s="525"/>
      <c r="AH118" s="542" t="s">
        <v>165</v>
      </c>
      <c r="AI118" s="543"/>
      <c r="AJ118" s="543"/>
      <c r="AK118" s="543"/>
      <c r="AL118" s="543"/>
      <c r="AM118" s="543"/>
      <c r="AN118" s="543"/>
      <c r="AO118" s="543"/>
      <c r="AP118" s="543"/>
      <c r="AQ118" s="543"/>
      <c r="AR118" s="543"/>
      <c r="AS118" s="543"/>
      <c r="AT118" s="543"/>
      <c r="AU118" s="544"/>
      <c r="AV118" s="454" t="str">
        <f>IF(入力シート!$X$17="","",入力シート!$X$17)</f>
        <v/>
      </c>
      <c r="AW118" s="505"/>
      <c r="AX118" s="505"/>
      <c r="AY118" s="373"/>
    </row>
    <row r="119" spans="2:51" ht="12" customHeight="1" thickBot="1" x14ac:dyDescent="0.2">
      <c r="B119" s="114"/>
      <c r="C119" s="526"/>
      <c r="D119" s="527"/>
      <c r="E119" s="527"/>
      <c r="F119" s="528"/>
      <c r="G119" s="545"/>
      <c r="H119" s="546"/>
      <c r="I119" s="546"/>
      <c r="J119" s="546"/>
      <c r="K119" s="546"/>
      <c r="L119" s="546"/>
      <c r="M119" s="546"/>
      <c r="N119" s="546"/>
      <c r="O119" s="546"/>
      <c r="P119" s="546"/>
      <c r="Q119" s="546"/>
      <c r="R119" s="546"/>
      <c r="S119" s="546"/>
      <c r="T119" s="547"/>
      <c r="U119" s="455"/>
      <c r="V119" s="506"/>
      <c r="W119" s="506"/>
      <c r="X119" s="374"/>
      <c r="Y119" s="114"/>
      <c r="Z119" s="114"/>
      <c r="AA119" s="114"/>
      <c r="AB119" s="114"/>
      <c r="AC119" s="114"/>
      <c r="AD119" s="526"/>
      <c r="AE119" s="527"/>
      <c r="AF119" s="527"/>
      <c r="AG119" s="528"/>
      <c r="AH119" s="545"/>
      <c r="AI119" s="546"/>
      <c r="AJ119" s="546"/>
      <c r="AK119" s="546"/>
      <c r="AL119" s="546"/>
      <c r="AM119" s="546"/>
      <c r="AN119" s="546"/>
      <c r="AO119" s="546"/>
      <c r="AP119" s="546"/>
      <c r="AQ119" s="546"/>
      <c r="AR119" s="546"/>
      <c r="AS119" s="546"/>
      <c r="AT119" s="546"/>
      <c r="AU119" s="547"/>
      <c r="AV119" s="455"/>
      <c r="AW119" s="506"/>
      <c r="AX119" s="506"/>
      <c r="AY119" s="374"/>
    </row>
    <row r="120" spans="2:51" ht="12" customHeight="1" x14ac:dyDescent="0.15">
      <c r="B120" s="140"/>
      <c r="C120" s="499">
        <v>10</v>
      </c>
      <c r="D120" s="524"/>
      <c r="E120" s="524"/>
      <c r="F120" s="525"/>
      <c r="G120" s="542" t="s">
        <v>164</v>
      </c>
      <c r="H120" s="543"/>
      <c r="I120" s="543"/>
      <c r="J120" s="543"/>
      <c r="K120" s="543"/>
      <c r="L120" s="543"/>
      <c r="M120" s="543"/>
      <c r="N120" s="543"/>
      <c r="O120" s="543"/>
      <c r="P120" s="543"/>
      <c r="Q120" s="543"/>
      <c r="R120" s="543"/>
      <c r="S120" s="543"/>
      <c r="T120" s="544"/>
      <c r="U120" s="454" t="str">
        <f>IF(入力シート!$J$17="","",入力シート!$J$17)</f>
        <v/>
      </c>
      <c r="V120" s="505"/>
      <c r="W120" s="505"/>
      <c r="X120" s="373"/>
      <c r="Y120" s="143"/>
      <c r="Z120" s="143"/>
      <c r="AA120" s="143"/>
      <c r="AB120" s="25"/>
      <c r="AC120" s="25"/>
      <c r="AD120" s="499">
        <v>25</v>
      </c>
      <c r="AE120" s="524"/>
      <c r="AF120" s="524"/>
      <c r="AG120" s="525"/>
      <c r="AH120" s="542" t="s">
        <v>167</v>
      </c>
      <c r="AI120" s="543"/>
      <c r="AJ120" s="543"/>
      <c r="AK120" s="543"/>
      <c r="AL120" s="543"/>
      <c r="AM120" s="543"/>
      <c r="AN120" s="543"/>
      <c r="AO120" s="543"/>
      <c r="AP120" s="543"/>
      <c r="AQ120" s="543"/>
      <c r="AR120" s="543"/>
      <c r="AS120" s="543"/>
      <c r="AT120" s="543"/>
      <c r="AU120" s="544"/>
      <c r="AV120" s="454" t="str">
        <f>IF(入力シート!$Y$17="","",入力シート!$Y$17)</f>
        <v/>
      </c>
      <c r="AW120" s="505"/>
      <c r="AX120" s="505"/>
      <c r="AY120" s="373"/>
    </row>
    <row r="121" spans="2:51" ht="12" customHeight="1" thickBot="1" x14ac:dyDescent="0.2">
      <c r="B121" s="140"/>
      <c r="C121" s="526"/>
      <c r="D121" s="527"/>
      <c r="E121" s="527"/>
      <c r="F121" s="528"/>
      <c r="G121" s="545"/>
      <c r="H121" s="546"/>
      <c r="I121" s="546"/>
      <c r="J121" s="546"/>
      <c r="K121" s="546"/>
      <c r="L121" s="546"/>
      <c r="M121" s="546"/>
      <c r="N121" s="546"/>
      <c r="O121" s="546"/>
      <c r="P121" s="546"/>
      <c r="Q121" s="546"/>
      <c r="R121" s="546"/>
      <c r="S121" s="546"/>
      <c r="T121" s="547"/>
      <c r="U121" s="455"/>
      <c r="V121" s="506"/>
      <c r="W121" s="506"/>
      <c r="X121" s="374"/>
      <c r="Y121" s="143"/>
      <c r="Z121" s="143"/>
      <c r="AA121" s="143"/>
      <c r="AB121" s="25"/>
      <c r="AC121" s="25"/>
      <c r="AD121" s="526"/>
      <c r="AE121" s="527"/>
      <c r="AF121" s="527"/>
      <c r="AG121" s="528"/>
      <c r="AH121" s="545"/>
      <c r="AI121" s="546"/>
      <c r="AJ121" s="546"/>
      <c r="AK121" s="546"/>
      <c r="AL121" s="546"/>
      <c r="AM121" s="546"/>
      <c r="AN121" s="546"/>
      <c r="AO121" s="546"/>
      <c r="AP121" s="546"/>
      <c r="AQ121" s="546"/>
      <c r="AR121" s="546"/>
      <c r="AS121" s="546"/>
      <c r="AT121" s="546"/>
      <c r="AU121" s="547"/>
      <c r="AV121" s="455"/>
      <c r="AW121" s="506"/>
      <c r="AX121" s="506"/>
      <c r="AY121" s="374"/>
    </row>
    <row r="122" spans="2:51" ht="12" customHeight="1" x14ac:dyDescent="0.15">
      <c r="B122" s="133"/>
      <c r="C122" s="499">
        <v>11</v>
      </c>
      <c r="D122" s="524"/>
      <c r="E122" s="524"/>
      <c r="F122" s="525"/>
      <c r="G122" s="542" t="s">
        <v>166</v>
      </c>
      <c r="H122" s="543"/>
      <c r="I122" s="543"/>
      <c r="J122" s="543"/>
      <c r="K122" s="543"/>
      <c r="L122" s="543"/>
      <c r="M122" s="543"/>
      <c r="N122" s="543"/>
      <c r="O122" s="543"/>
      <c r="P122" s="543"/>
      <c r="Q122" s="543"/>
      <c r="R122" s="543"/>
      <c r="S122" s="543"/>
      <c r="T122" s="544"/>
      <c r="U122" s="454" t="str">
        <f>IF(入力シート!$K$17="","",入力シート!$K$17)</f>
        <v/>
      </c>
      <c r="V122" s="505"/>
      <c r="W122" s="505"/>
      <c r="X122" s="373"/>
      <c r="Y122" s="133"/>
      <c r="Z122" s="133"/>
      <c r="AA122" s="133"/>
      <c r="AB122" s="133"/>
      <c r="AC122" s="133"/>
      <c r="AD122" s="499">
        <v>26</v>
      </c>
      <c r="AE122" s="524"/>
      <c r="AF122" s="524"/>
      <c r="AG122" s="525"/>
      <c r="AH122" s="542" t="s">
        <v>169</v>
      </c>
      <c r="AI122" s="543"/>
      <c r="AJ122" s="543"/>
      <c r="AK122" s="543"/>
      <c r="AL122" s="543"/>
      <c r="AM122" s="543"/>
      <c r="AN122" s="543"/>
      <c r="AO122" s="543"/>
      <c r="AP122" s="543"/>
      <c r="AQ122" s="543"/>
      <c r="AR122" s="543"/>
      <c r="AS122" s="543"/>
      <c r="AT122" s="543"/>
      <c r="AU122" s="544"/>
      <c r="AV122" s="454" t="str">
        <f>IF(入力シート!$Z$17="","",入力シート!$Z$17)</f>
        <v/>
      </c>
      <c r="AW122" s="505"/>
      <c r="AX122" s="505"/>
      <c r="AY122" s="373"/>
    </row>
    <row r="123" spans="2:51" ht="12" customHeight="1" thickBot="1" x14ac:dyDescent="0.2">
      <c r="B123" s="114"/>
      <c r="C123" s="526"/>
      <c r="D123" s="527"/>
      <c r="E123" s="527"/>
      <c r="F123" s="528"/>
      <c r="G123" s="545"/>
      <c r="H123" s="546"/>
      <c r="I123" s="546"/>
      <c r="J123" s="546"/>
      <c r="K123" s="546"/>
      <c r="L123" s="546"/>
      <c r="M123" s="546"/>
      <c r="N123" s="546"/>
      <c r="O123" s="546"/>
      <c r="P123" s="546"/>
      <c r="Q123" s="546"/>
      <c r="R123" s="546"/>
      <c r="S123" s="546"/>
      <c r="T123" s="547"/>
      <c r="U123" s="455"/>
      <c r="V123" s="506"/>
      <c r="W123" s="506"/>
      <c r="X123" s="374"/>
      <c r="Y123" s="133"/>
      <c r="Z123" s="133"/>
      <c r="AA123" s="133"/>
      <c r="AB123" s="133"/>
      <c r="AC123" s="133"/>
      <c r="AD123" s="526"/>
      <c r="AE123" s="527"/>
      <c r="AF123" s="527"/>
      <c r="AG123" s="528"/>
      <c r="AH123" s="545"/>
      <c r="AI123" s="546"/>
      <c r="AJ123" s="546"/>
      <c r="AK123" s="546"/>
      <c r="AL123" s="546"/>
      <c r="AM123" s="546"/>
      <c r="AN123" s="546"/>
      <c r="AO123" s="546"/>
      <c r="AP123" s="546"/>
      <c r="AQ123" s="546"/>
      <c r="AR123" s="546"/>
      <c r="AS123" s="546"/>
      <c r="AT123" s="546"/>
      <c r="AU123" s="547"/>
      <c r="AV123" s="455"/>
      <c r="AW123" s="506"/>
      <c r="AX123" s="506"/>
      <c r="AY123" s="374"/>
    </row>
    <row r="124" spans="2:51" ht="12" customHeight="1" x14ac:dyDescent="0.15">
      <c r="B124" s="144"/>
      <c r="C124" s="499">
        <v>12</v>
      </c>
      <c r="D124" s="500"/>
      <c r="E124" s="500"/>
      <c r="F124" s="557"/>
      <c r="G124" s="542" t="s">
        <v>168</v>
      </c>
      <c r="H124" s="575"/>
      <c r="I124" s="575"/>
      <c r="J124" s="575"/>
      <c r="K124" s="575"/>
      <c r="L124" s="575"/>
      <c r="M124" s="575"/>
      <c r="N124" s="575"/>
      <c r="O124" s="575"/>
      <c r="P124" s="575"/>
      <c r="Q124" s="575"/>
      <c r="R124" s="575"/>
      <c r="S124" s="575"/>
      <c r="T124" s="576"/>
      <c r="U124" s="454" t="str">
        <f>IF(入力シート!$L$17="","",入力シート!$L$17)</f>
        <v/>
      </c>
      <c r="V124" s="505"/>
      <c r="W124" s="505"/>
      <c r="X124" s="373"/>
      <c r="Y124" s="133"/>
      <c r="Z124" s="133"/>
      <c r="AA124" s="133"/>
      <c r="AB124" s="133"/>
      <c r="AC124" s="133"/>
      <c r="AD124" s="499">
        <v>27</v>
      </c>
      <c r="AE124" s="524"/>
      <c r="AF124" s="524"/>
      <c r="AG124" s="525"/>
      <c r="AH124" s="542" t="s">
        <v>171</v>
      </c>
      <c r="AI124" s="543"/>
      <c r="AJ124" s="543"/>
      <c r="AK124" s="543"/>
      <c r="AL124" s="543"/>
      <c r="AM124" s="543"/>
      <c r="AN124" s="543"/>
      <c r="AO124" s="543"/>
      <c r="AP124" s="543"/>
      <c r="AQ124" s="543"/>
      <c r="AR124" s="543"/>
      <c r="AS124" s="543"/>
      <c r="AT124" s="543"/>
      <c r="AU124" s="544"/>
      <c r="AV124" s="454" t="str">
        <f>IF(入力シート!$AA$17="","",入力シート!$AA$17)</f>
        <v/>
      </c>
      <c r="AW124" s="505"/>
      <c r="AX124" s="505"/>
      <c r="AY124" s="373"/>
    </row>
    <row r="125" spans="2:51" ht="12" customHeight="1" thickBot="1" x14ac:dyDescent="0.2">
      <c r="B125" s="144"/>
      <c r="C125" s="502"/>
      <c r="D125" s="503"/>
      <c r="E125" s="503"/>
      <c r="F125" s="558"/>
      <c r="G125" s="577"/>
      <c r="H125" s="578"/>
      <c r="I125" s="578"/>
      <c r="J125" s="578"/>
      <c r="K125" s="578"/>
      <c r="L125" s="578"/>
      <c r="M125" s="578"/>
      <c r="N125" s="578"/>
      <c r="O125" s="578"/>
      <c r="P125" s="578"/>
      <c r="Q125" s="578"/>
      <c r="R125" s="578"/>
      <c r="S125" s="578"/>
      <c r="T125" s="579"/>
      <c r="U125" s="455"/>
      <c r="V125" s="506"/>
      <c r="W125" s="506"/>
      <c r="X125" s="374"/>
      <c r="Y125" s="133"/>
      <c r="Z125" s="133"/>
      <c r="AA125" s="133"/>
      <c r="AB125" s="133"/>
      <c r="AC125" s="133"/>
      <c r="AD125" s="526"/>
      <c r="AE125" s="527"/>
      <c r="AF125" s="527"/>
      <c r="AG125" s="528"/>
      <c r="AH125" s="545"/>
      <c r="AI125" s="546"/>
      <c r="AJ125" s="546"/>
      <c r="AK125" s="546"/>
      <c r="AL125" s="546"/>
      <c r="AM125" s="546"/>
      <c r="AN125" s="546"/>
      <c r="AO125" s="546"/>
      <c r="AP125" s="546"/>
      <c r="AQ125" s="546"/>
      <c r="AR125" s="546"/>
      <c r="AS125" s="546"/>
      <c r="AT125" s="546"/>
      <c r="AU125" s="547"/>
      <c r="AV125" s="455"/>
      <c r="AW125" s="506"/>
      <c r="AX125" s="506"/>
      <c r="AY125" s="374"/>
    </row>
    <row r="126" spans="2:51" ht="12" customHeight="1" x14ac:dyDescent="0.15">
      <c r="B126" s="145"/>
      <c r="C126" s="499">
        <v>13</v>
      </c>
      <c r="D126" s="500"/>
      <c r="E126" s="500"/>
      <c r="F126" s="557"/>
      <c r="G126" s="542" t="s">
        <v>170</v>
      </c>
      <c r="H126" s="575"/>
      <c r="I126" s="575"/>
      <c r="J126" s="575"/>
      <c r="K126" s="575"/>
      <c r="L126" s="575"/>
      <c r="M126" s="575"/>
      <c r="N126" s="575"/>
      <c r="O126" s="575"/>
      <c r="P126" s="575"/>
      <c r="Q126" s="575"/>
      <c r="R126" s="575"/>
      <c r="S126" s="575"/>
      <c r="T126" s="576"/>
      <c r="U126" s="454" t="str">
        <f>IF(入力シート!$M$17="","",入力シート!$M$17)</f>
        <v/>
      </c>
      <c r="V126" s="505"/>
      <c r="W126" s="505"/>
      <c r="X126" s="373"/>
      <c r="Y126" s="133"/>
      <c r="Z126" s="133"/>
      <c r="AA126" s="133"/>
      <c r="AB126" s="133"/>
      <c r="AC126" s="133"/>
      <c r="AD126" s="499">
        <v>28</v>
      </c>
      <c r="AE126" s="524"/>
      <c r="AF126" s="524"/>
      <c r="AG126" s="525"/>
      <c r="AH126" s="542" t="s">
        <v>173</v>
      </c>
      <c r="AI126" s="543"/>
      <c r="AJ126" s="543"/>
      <c r="AK126" s="543"/>
      <c r="AL126" s="543"/>
      <c r="AM126" s="543"/>
      <c r="AN126" s="543"/>
      <c r="AO126" s="543"/>
      <c r="AP126" s="543"/>
      <c r="AQ126" s="543"/>
      <c r="AR126" s="543"/>
      <c r="AS126" s="543"/>
      <c r="AT126" s="543"/>
      <c r="AU126" s="544"/>
      <c r="AV126" s="454" t="str">
        <f>IF(入力シート!$AB$17="","",入力シート!$AB$17)</f>
        <v/>
      </c>
      <c r="AW126" s="505"/>
      <c r="AX126" s="505"/>
      <c r="AY126" s="373"/>
    </row>
    <row r="127" spans="2:51" ht="12" customHeight="1" thickBot="1" x14ac:dyDescent="0.2">
      <c r="B127" s="145"/>
      <c r="C127" s="502"/>
      <c r="D127" s="503"/>
      <c r="E127" s="503"/>
      <c r="F127" s="558"/>
      <c r="G127" s="577"/>
      <c r="H127" s="578"/>
      <c r="I127" s="578"/>
      <c r="J127" s="578"/>
      <c r="K127" s="578"/>
      <c r="L127" s="578"/>
      <c r="M127" s="578"/>
      <c r="N127" s="578"/>
      <c r="O127" s="578"/>
      <c r="P127" s="578"/>
      <c r="Q127" s="578"/>
      <c r="R127" s="578"/>
      <c r="S127" s="578"/>
      <c r="T127" s="579"/>
      <c r="U127" s="455"/>
      <c r="V127" s="506"/>
      <c r="W127" s="506"/>
      <c r="X127" s="374"/>
      <c r="Y127" s="133"/>
      <c r="Z127" s="133"/>
      <c r="AA127" s="133"/>
      <c r="AB127" s="133"/>
      <c r="AC127" s="133"/>
      <c r="AD127" s="526"/>
      <c r="AE127" s="527"/>
      <c r="AF127" s="527"/>
      <c r="AG127" s="528"/>
      <c r="AH127" s="545"/>
      <c r="AI127" s="546"/>
      <c r="AJ127" s="546"/>
      <c r="AK127" s="546"/>
      <c r="AL127" s="546"/>
      <c r="AM127" s="546"/>
      <c r="AN127" s="546"/>
      <c r="AO127" s="546"/>
      <c r="AP127" s="546"/>
      <c r="AQ127" s="546"/>
      <c r="AR127" s="546"/>
      <c r="AS127" s="546"/>
      <c r="AT127" s="546"/>
      <c r="AU127" s="547"/>
      <c r="AV127" s="455"/>
      <c r="AW127" s="506"/>
      <c r="AX127" s="506"/>
      <c r="AY127" s="374"/>
    </row>
    <row r="128" spans="2:51" ht="12" customHeight="1" x14ac:dyDescent="0.15">
      <c r="B128" s="25"/>
      <c r="C128" s="499">
        <v>14</v>
      </c>
      <c r="D128" s="500"/>
      <c r="E128" s="500"/>
      <c r="F128" s="557"/>
      <c r="G128" s="542" t="s">
        <v>172</v>
      </c>
      <c r="H128" s="575"/>
      <c r="I128" s="575"/>
      <c r="J128" s="575"/>
      <c r="K128" s="575"/>
      <c r="L128" s="575"/>
      <c r="M128" s="575"/>
      <c r="N128" s="575"/>
      <c r="O128" s="575"/>
      <c r="P128" s="575"/>
      <c r="Q128" s="575"/>
      <c r="R128" s="575"/>
      <c r="S128" s="575"/>
      <c r="T128" s="576"/>
      <c r="U128" s="454" t="str">
        <f>IF(入力シート!$N$17="","",入力シート!$N$17)</f>
        <v/>
      </c>
      <c r="V128" s="505"/>
      <c r="W128" s="505"/>
      <c r="X128" s="373"/>
      <c r="AD128" s="499">
        <v>29</v>
      </c>
      <c r="AE128" s="524"/>
      <c r="AF128" s="524"/>
      <c r="AG128" s="525"/>
      <c r="AH128" s="542" t="s">
        <v>182</v>
      </c>
      <c r="AI128" s="543"/>
      <c r="AJ128" s="543"/>
      <c r="AK128" s="543"/>
      <c r="AL128" s="543"/>
      <c r="AM128" s="543"/>
      <c r="AN128" s="543"/>
      <c r="AO128" s="543"/>
      <c r="AP128" s="543"/>
      <c r="AQ128" s="543"/>
      <c r="AR128" s="543"/>
      <c r="AS128" s="543"/>
      <c r="AT128" s="543"/>
      <c r="AU128" s="544"/>
      <c r="AV128" s="454" t="str">
        <f>IF(入力シート!$AC$17="","",入力シート!$AC$17)</f>
        <v/>
      </c>
      <c r="AW128" s="505"/>
      <c r="AX128" s="505"/>
      <c r="AY128" s="373"/>
    </row>
    <row r="129" spans="3:203" ht="12" customHeight="1" thickBot="1" x14ac:dyDescent="0.2">
      <c r="C129" s="502"/>
      <c r="D129" s="503"/>
      <c r="E129" s="503"/>
      <c r="F129" s="558"/>
      <c r="G129" s="577"/>
      <c r="H129" s="578"/>
      <c r="I129" s="578"/>
      <c r="J129" s="578"/>
      <c r="K129" s="578"/>
      <c r="L129" s="578"/>
      <c r="M129" s="578"/>
      <c r="N129" s="578"/>
      <c r="O129" s="578"/>
      <c r="P129" s="578"/>
      <c r="Q129" s="578"/>
      <c r="R129" s="578"/>
      <c r="S129" s="578"/>
      <c r="T129" s="579"/>
      <c r="U129" s="455"/>
      <c r="V129" s="506"/>
      <c r="W129" s="506"/>
      <c r="X129" s="374"/>
      <c r="AD129" s="526"/>
      <c r="AE129" s="527"/>
      <c r="AF129" s="527"/>
      <c r="AG129" s="528"/>
      <c r="AH129" s="545"/>
      <c r="AI129" s="546"/>
      <c r="AJ129" s="546"/>
      <c r="AK129" s="546"/>
      <c r="AL129" s="546"/>
      <c r="AM129" s="546"/>
      <c r="AN129" s="546"/>
      <c r="AO129" s="546"/>
      <c r="AP129" s="546"/>
      <c r="AQ129" s="546"/>
      <c r="AR129" s="546"/>
      <c r="AS129" s="546"/>
      <c r="AT129" s="546"/>
      <c r="AU129" s="547"/>
      <c r="AV129" s="455"/>
      <c r="AW129" s="506"/>
      <c r="AX129" s="506"/>
      <c r="AY129" s="374"/>
    </row>
    <row r="130" spans="3:203" ht="12.75" customHeight="1" x14ac:dyDescent="0.15">
      <c r="C130" s="499">
        <v>15</v>
      </c>
      <c r="D130" s="524"/>
      <c r="E130" s="524"/>
      <c r="F130" s="525"/>
      <c r="G130" s="542" t="s">
        <v>149</v>
      </c>
      <c r="H130" s="543"/>
      <c r="I130" s="543"/>
      <c r="J130" s="543"/>
      <c r="K130" s="543"/>
      <c r="L130" s="543"/>
      <c r="M130" s="543"/>
      <c r="N130" s="543"/>
      <c r="O130" s="543"/>
      <c r="P130" s="543"/>
      <c r="Q130" s="543"/>
      <c r="R130" s="543"/>
      <c r="S130" s="543"/>
      <c r="T130" s="544"/>
      <c r="U130" s="454" t="str">
        <f>IF(入力シート!$O$17="","",入力シート!$O$17)</f>
        <v/>
      </c>
      <c r="V130" s="505"/>
      <c r="W130" s="505"/>
      <c r="X130" s="373"/>
      <c r="AD130" s="499">
        <v>30</v>
      </c>
      <c r="AE130" s="524"/>
      <c r="AF130" s="524"/>
      <c r="AG130" s="525"/>
      <c r="AH130" s="542" t="s">
        <v>139</v>
      </c>
      <c r="AI130" s="543"/>
      <c r="AJ130" s="543"/>
      <c r="AK130" s="543"/>
      <c r="AL130" s="543"/>
      <c r="AM130" s="543"/>
      <c r="AN130" s="543"/>
      <c r="AO130" s="543"/>
      <c r="AP130" s="543"/>
      <c r="AQ130" s="543"/>
      <c r="AR130" s="543"/>
      <c r="AS130" s="543"/>
      <c r="AT130" s="543"/>
      <c r="AU130" s="544"/>
      <c r="AV130" s="454" t="str">
        <f>IF(入力シート!$AD$17="","",入力シート!$AD$17)</f>
        <v/>
      </c>
      <c r="AW130" s="505"/>
      <c r="AX130" s="505"/>
      <c r="AY130" s="373"/>
    </row>
    <row r="131" spans="3:203" ht="12.75" customHeight="1" thickBot="1" x14ac:dyDescent="0.2">
      <c r="C131" s="526"/>
      <c r="D131" s="527"/>
      <c r="E131" s="527"/>
      <c r="F131" s="528"/>
      <c r="G131" s="545"/>
      <c r="H131" s="546"/>
      <c r="I131" s="546"/>
      <c r="J131" s="546"/>
      <c r="K131" s="546"/>
      <c r="L131" s="546"/>
      <c r="M131" s="546"/>
      <c r="N131" s="546"/>
      <c r="O131" s="546"/>
      <c r="P131" s="546"/>
      <c r="Q131" s="546"/>
      <c r="R131" s="546"/>
      <c r="S131" s="546"/>
      <c r="T131" s="547"/>
      <c r="U131" s="455"/>
      <c r="V131" s="506"/>
      <c r="W131" s="506"/>
      <c r="X131" s="374"/>
      <c r="AD131" s="526"/>
      <c r="AE131" s="527"/>
      <c r="AF131" s="527"/>
      <c r="AG131" s="528"/>
      <c r="AH131" s="545"/>
      <c r="AI131" s="546"/>
      <c r="AJ131" s="546"/>
      <c r="AK131" s="546"/>
      <c r="AL131" s="546"/>
      <c r="AM131" s="546"/>
      <c r="AN131" s="546"/>
      <c r="AO131" s="546"/>
      <c r="AP131" s="546"/>
      <c r="AQ131" s="546"/>
      <c r="AR131" s="546"/>
      <c r="AS131" s="546"/>
      <c r="AT131" s="546"/>
      <c r="AU131" s="547"/>
      <c r="AV131" s="455"/>
      <c r="AW131" s="506"/>
      <c r="AX131" s="506"/>
      <c r="AY131" s="374"/>
    </row>
    <row r="132" spans="3:203" ht="12.75" customHeight="1" x14ac:dyDescent="0.15"/>
    <row r="133" spans="3:203" ht="12.75" customHeight="1" x14ac:dyDescent="0.15"/>
    <row r="134" spans="3:203" ht="12.75" customHeight="1" x14ac:dyDescent="0.15"/>
    <row r="135" spans="3:203" ht="12.75" customHeight="1" x14ac:dyDescent="0.15"/>
    <row r="136" spans="3:203" ht="12.75" customHeight="1" x14ac:dyDescent="0.15"/>
    <row r="137" spans="3:203" ht="12.75" customHeight="1" x14ac:dyDescent="0.15"/>
    <row r="138" spans="3:203" ht="12.75" customHeight="1" x14ac:dyDescent="0.15"/>
    <row r="139" spans="3:203" ht="12.75" customHeight="1" x14ac:dyDescent="0.15"/>
    <row r="143" spans="3:203" ht="13.9" customHeight="1" x14ac:dyDescent="0.15">
      <c r="GT143" s="104"/>
      <c r="GU143" s="104"/>
    </row>
    <row r="144" spans="3:203" ht="13.9" customHeight="1" x14ac:dyDescent="0.15">
      <c r="GT144" s="104"/>
      <c r="GU144" s="104"/>
    </row>
    <row r="145" spans="202:203" ht="13.9" customHeight="1" x14ac:dyDescent="0.15">
      <c r="GT145" s="104"/>
      <c r="GU145" s="104"/>
    </row>
    <row r="146" spans="202:203" ht="30" customHeight="1" x14ac:dyDescent="0.15">
      <c r="GT146" s="104"/>
      <c r="GU146" s="104"/>
    </row>
    <row r="147" spans="202:203" ht="30" customHeight="1" x14ac:dyDescent="0.15">
      <c r="GT147" s="104"/>
      <c r="GU147" s="104"/>
    </row>
    <row r="148" spans="202:203" ht="30" customHeight="1" x14ac:dyDescent="0.15">
      <c r="GT148" s="104"/>
      <c r="GU148" s="104"/>
    </row>
    <row r="149" spans="202:203" ht="30" customHeight="1" x14ac:dyDescent="0.15">
      <c r="GT149" s="104"/>
      <c r="GU149" s="104"/>
    </row>
    <row r="150" spans="202:203" ht="30" customHeight="1" x14ac:dyDescent="0.15">
      <c r="GT150" s="104"/>
      <c r="GU150" s="104"/>
    </row>
    <row r="151" spans="202:203" ht="30" customHeight="1" x14ac:dyDescent="0.15">
      <c r="GT151" s="104"/>
      <c r="GU151" s="104"/>
    </row>
    <row r="152" spans="202:203" ht="30" customHeight="1" x14ac:dyDescent="0.15">
      <c r="GT152" s="104"/>
      <c r="GU152" s="104"/>
    </row>
    <row r="153" spans="202:203" ht="30" customHeight="1" x14ac:dyDescent="0.15">
      <c r="GT153" s="104"/>
      <c r="GU153" s="104"/>
    </row>
    <row r="154" spans="202:203" ht="30" customHeight="1" x14ac:dyDescent="0.15">
      <c r="GT154" s="104"/>
      <c r="GU154" s="104"/>
    </row>
    <row r="155" spans="202:203" ht="30" customHeight="1" x14ac:dyDescent="0.15"/>
    <row r="156" spans="202:203" ht="30" customHeight="1" x14ac:dyDescent="0.15"/>
    <row r="157" spans="202:203" ht="30" customHeight="1" x14ac:dyDescent="0.15"/>
    <row r="158" spans="202:203" ht="30" customHeight="1" x14ac:dyDescent="0.15"/>
    <row r="159" spans="202:203" ht="30" customHeight="1" x14ac:dyDescent="0.15"/>
    <row r="160" spans="202:203"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sheetData>
  <sheetProtection sheet="1" objects="1" scenarios="1" selectLockedCells="1"/>
  <mergeCells count="719">
    <mergeCell ref="AS42:AT43"/>
    <mergeCell ref="AS16:AS17"/>
    <mergeCell ref="AY16:AY17"/>
    <mergeCell ref="AO61:AP62"/>
    <mergeCell ref="AH130:AU131"/>
    <mergeCell ref="AV130:AY131"/>
    <mergeCell ref="AW2:AX2"/>
    <mergeCell ref="AY2:AZ2"/>
    <mergeCell ref="BA2:BB2"/>
    <mergeCell ref="AO63:AP64"/>
    <mergeCell ref="AQ63:AR64"/>
    <mergeCell ref="AK63:AL64"/>
    <mergeCell ref="AM63:AN64"/>
    <mergeCell ref="AI48:AJ49"/>
    <mergeCell ref="AK48:AL49"/>
    <mergeCell ref="AM48:AN49"/>
    <mergeCell ref="AM42:AN43"/>
    <mergeCell ref="AO42:AP43"/>
    <mergeCell ref="AQ42:AR43"/>
    <mergeCell ref="AI42:AJ43"/>
    <mergeCell ref="AK42:AL43"/>
    <mergeCell ref="AG40:AH41"/>
    <mergeCell ref="AG42:AH43"/>
    <mergeCell ref="AM32:AN33"/>
    <mergeCell ref="AS63:AT64"/>
    <mergeCell ref="AU63:AV64"/>
    <mergeCell ref="AV116:AY117"/>
    <mergeCell ref="AW63:AX64"/>
    <mergeCell ref="AY63:AZ64"/>
    <mergeCell ref="BA63:BB64"/>
    <mergeCell ref="BC63:BD64"/>
    <mergeCell ref="BE63:BF64"/>
    <mergeCell ref="BI50:BJ51"/>
    <mergeCell ref="BB90:BJ90"/>
    <mergeCell ref="BG65:BH66"/>
    <mergeCell ref="BI65:BJ66"/>
    <mergeCell ref="AS65:AT66"/>
    <mergeCell ref="AU65:AV66"/>
    <mergeCell ref="AW65:AX66"/>
    <mergeCell ref="AY65:AZ66"/>
    <mergeCell ref="BA65:BB66"/>
    <mergeCell ref="BC65:BD66"/>
    <mergeCell ref="BE65:BF66"/>
    <mergeCell ref="BC50:BD51"/>
    <mergeCell ref="BE50:BF51"/>
    <mergeCell ref="BG50:BH51"/>
    <mergeCell ref="AY50:AZ51"/>
    <mergeCell ref="BA50:BB51"/>
    <mergeCell ref="AE2:AF2"/>
    <mergeCell ref="AG2:AH2"/>
    <mergeCell ref="AI2:AJ2"/>
    <mergeCell ref="AK2:AL2"/>
    <mergeCell ref="AM2:AN2"/>
    <mergeCell ref="AO2:AP2"/>
    <mergeCell ref="AQ2:AR2"/>
    <mergeCell ref="AS2:AT2"/>
    <mergeCell ref="AU2:AV2"/>
    <mergeCell ref="M2:N2"/>
    <mergeCell ref="O2:P2"/>
    <mergeCell ref="Q2:R2"/>
    <mergeCell ref="S2:T2"/>
    <mergeCell ref="U2:V2"/>
    <mergeCell ref="W2:X2"/>
    <mergeCell ref="Y2:Z2"/>
    <mergeCell ref="AA2:AB2"/>
    <mergeCell ref="AC2:AD2"/>
    <mergeCell ref="G126:T127"/>
    <mergeCell ref="U126:X127"/>
    <mergeCell ref="AD124:AG125"/>
    <mergeCell ref="AH124:AU125"/>
    <mergeCell ref="AV124:AY125"/>
    <mergeCell ref="C128:F129"/>
    <mergeCell ref="G128:T129"/>
    <mergeCell ref="U128:X129"/>
    <mergeCell ref="AD126:AG127"/>
    <mergeCell ref="AH126:AU127"/>
    <mergeCell ref="AV126:AY127"/>
    <mergeCell ref="C124:F125"/>
    <mergeCell ref="G124:T125"/>
    <mergeCell ref="U124:X125"/>
    <mergeCell ref="AD128:AG129"/>
    <mergeCell ref="AH128:AU129"/>
    <mergeCell ref="AV128:AY129"/>
    <mergeCell ref="C122:F123"/>
    <mergeCell ref="G122:T123"/>
    <mergeCell ref="U122:X123"/>
    <mergeCell ref="AD120:AG121"/>
    <mergeCell ref="AH120:AU121"/>
    <mergeCell ref="AV120:AY121"/>
    <mergeCell ref="C116:F117"/>
    <mergeCell ref="G116:T117"/>
    <mergeCell ref="U116:X117"/>
    <mergeCell ref="C120:F121"/>
    <mergeCell ref="G120:T121"/>
    <mergeCell ref="U120:X121"/>
    <mergeCell ref="AD118:AG119"/>
    <mergeCell ref="AH118:AU119"/>
    <mergeCell ref="G118:T119"/>
    <mergeCell ref="U118:X119"/>
    <mergeCell ref="AD116:AG117"/>
    <mergeCell ref="AH116:AU117"/>
    <mergeCell ref="AD122:AG123"/>
    <mergeCell ref="AH122:AU123"/>
    <mergeCell ref="AV122:AY123"/>
    <mergeCell ref="AV118:AY119"/>
    <mergeCell ref="AD110:AG111"/>
    <mergeCell ref="AH110:AU111"/>
    <mergeCell ref="AV110:AY111"/>
    <mergeCell ref="C114:F115"/>
    <mergeCell ref="G114:T115"/>
    <mergeCell ref="U114:X115"/>
    <mergeCell ref="AD112:AG113"/>
    <mergeCell ref="AH112:AU113"/>
    <mergeCell ref="AV112:AY113"/>
    <mergeCell ref="AD114:AG115"/>
    <mergeCell ref="AH114:AU115"/>
    <mergeCell ref="AV114:AY115"/>
    <mergeCell ref="AD104:AG105"/>
    <mergeCell ref="AH104:AU105"/>
    <mergeCell ref="AV104:AY105"/>
    <mergeCell ref="C108:F109"/>
    <mergeCell ref="G108:T109"/>
    <mergeCell ref="U108:X109"/>
    <mergeCell ref="AD106:AG107"/>
    <mergeCell ref="AH106:AU107"/>
    <mergeCell ref="AV106:AY107"/>
    <mergeCell ref="AD108:AG109"/>
    <mergeCell ref="AH108:AU109"/>
    <mergeCell ref="AV108:AY109"/>
    <mergeCell ref="AB95:AC96"/>
    <mergeCell ref="C98:BI99"/>
    <mergeCell ref="C100:F101"/>
    <mergeCell ref="G100:T101"/>
    <mergeCell ref="U100:X101"/>
    <mergeCell ref="AD100:AG101"/>
    <mergeCell ref="AH100:AU101"/>
    <mergeCell ref="AV100:AY101"/>
    <mergeCell ref="C102:F103"/>
    <mergeCell ref="G102:T103"/>
    <mergeCell ref="U102:X103"/>
    <mergeCell ref="Z95:AA96"/>
    <mergeCell ref="AD102:AG103"/>
    <mergeCell ref="AH102:AU103"/>
    <mergeCell ref="AV102:AY103"/>
    <mergeCell ref="G130:T131"/>
    <mergeCell ref="U130:X131"/>
    <mergeCell ref="C95:K96"/>
    <mergeCell ref="L95:M96"/>
    <mergeCell ref="N95:O96"/>
    <mergeCell ref="P95:Q96"/>
    <mergeCell ref="R95:S96"/>
    <mergeCell ref="T95:U96"/>
    <mergeCell ref="V95:W96"/>
    <mergeCell ref="X95:Y96"/>
    <mergeCell ref="C104:F105"/>
    <mergeCell ref="G104:T105"/>
    <mergeCell ref="U104:X105"/>
    <mergeCell ref="C106:F107"/>
    <mergeCell ref="G106:T107"/>
    <mergeCell ref="U106:X107"/>
    <mergeCell ref="C110:F111"/>
    <mergeCell ref="G110:T111"/>
    <mergeCell ref="U110:X111"/>
    <mergeCell ref="C112:F113"/>
    <mergeCell ref="G112:T113"/>
    <mergeCell ref="U112:X113"/>
    <mergeCell ref="C118:F119"/>
    <mergeCell ref="C126:F127"/>
    <mergeCell ref="AD130:AG131"/>
    <mergeCell ref="B77:K78"/>
    <mergeCell ref="M77:N78"/>
    <mergeCell ref="O77:P78"/>
    <mergeCell ref="Q77:R78"/>
    <mergeCell ref="S77:T78"/>
    <mergeCell ref="B73:K76"/>
    <mergeCell ref="W77:X78"/>
    <mergeCell ref="S73:T74"/>
    <mergeCell ref="U77:V78"/>
    <mergeCell ref="J90:BA91"/>
    <mergeCell ref="B92:F93"/>
    <mergeCell ref="G92:H93"/>
    <mergeCell ref="I92:J93"/>
    <mergeCell ref="K92:L93"/>
    <mergeCell ref="M92:N93"/>
    <mergeCell ref="O92:P93"/>
    <mergeCell ref="AJ93:AV93"/>
    <mergeCell ref="AE77:AF78"/>
    <mergeCell ref="AE75:AF76"/>
    <mergeCell ref="Y75:Z76"/>
    <mergeCell ref="AA75:AB76"/>
    <mergeCell ref="AC75:AD76"/>
    <mergeCell ref="C130:F131"/>
    <mergeCell ref="B71:K72"/>
    <mergeCell ref="M71:N72"/>
    <mergeCell ref="O71:P72"/>
    <mergeCell ref="Q71:R72"/>
    <mergeCell ref="S71:T72"/>
    <mergeCell ref="U71:V72"/>
    <mergeCell ref="U73:V74"/>
    <mergeCell ref="W73:X74"/>
    <mergeCell ref="W75:X76"/>
    <mergeCell ref="W71:X72"/>
    <mergeCell ref="L73:P74"/>
    <mergeCell ref="Q73:R74"/>
    <mergeCell ref="L75:P76"/>
    <mergeCell ref="Q75:R76"/>
    <mergeCell ref="S75:T76"/>
    <mergeCell ref="U75:V76"/>
    <mergeCell ref="B69:K70"/>
    <mergeCell ref="M69:N70"/>
    <mergeCell ref="O69:P70"/>
    <mergeCell ref="Q69:R70"/>
    <mergeCell ref="S69:T70"/>
    <mergeCell ref="U69:V70"/>
    <mergeCell ref="W69:X70"/>
    <mergeCell ref="Y69:Z70"/>
    <mergeCell ref="AA69:AB70"/>
    <mergeCell ref="BK65:BL66"/>
    <mergeCell ref="B67:K68"/>
    <mergeCell ref="M67:N68"/>
    <mergeCell ref="O67:P68"/>
    <mergeCell ref="Q67:R68"/>
    <mergeCell ref="S67:T68"/>
    <mergeCell ref="U67:V68"/>
    <mergeCell ref="W67:X68"/>
    <mergeCell ref="Y67:Z68"/>
    <mergeCell ref="AA67:AB68"/>
    <mergeCell ref="AC67:AD68"/>
    <mergeCell ref="AE67:AF68"/>
    <mergeCell ref="B59:K66"/>
    <mergeCell ref="AA59:AB60"/>
    <mergeCell ref="AC59:AD60"/>
    <mergeCell ref="L63:P66"/>
    <mergeCell ref="BG63:BH64"/>
    <mergeCell ref="BI63:BJ64"/>
    <mergeCell ref="BK63:BL64"/>
    <mergeCell ref="Q65:R66"/>
    <mergeCell ref="S65:T66"/>
    <mergeCell ref="U65:V66"/>
    <mergeCell ref="W65:X66"/>
    <mergeCell ref="Y65:Z66"/>
    <mergeCell ref="AA65:AB66"/>
    <mergeCell ref="AC65:AD66"/>
    <mergeCell ref="AE65:AF66"/>
    <mergeCell ref="AG65:AH66"/>
    <mergeCell ref="AI65:AJ66"/>
    <mergeCell ref="AK65:AL66"/>
    <mergeCell ref="AM65:AN66"/>
    <mergeCell ref="AO65:AP66"/>
    <mergeCell ref="AQ65:AR66"/>
    <mergeCell ref="AI63:AJ64"/>
    <mergeCell ref="U63:V64"/>
    <mergeCell ref="W63:X64"/>
    <mergeCell ref="Y63:Z64"/>
    <mergeCell ref="AA63:AB64"/>
    <mergeCell ref="AC63:AD64"/>
    <mergeCell ref="L61:P62"/>
    <mergeCell ref="Q61:R62"/>
    <mergeCell ref="S61:T62"/>
    <mergeCell ref="U61:V62"/>
    <mergeCell ref="W61:X62"/>
    <mergeCell ref="Y61:Z62"/>
    <mergeCell ref="AA61:AB62"/>
    <mergeCell ref="AC61:AD62"/>
    <mergeCell ref="AE61:AF62"/>
    <mergeCell ref="W50:X51"/>
    <mergeCell ref="Y50:Z51"/>
    <mergeCell ref="AA50:AB51"/>
    <mergeCell ref="AC50:AD51"/>
    <mergeCell ref="AE50:AF51"/>
    <mergeCell ref="AB57:AG57"/>
    <mergeCell ref="Q63:R64"/>
    <mergeCell ref="S63:T64"/>
    <mergeCell ref="AE63:AF64"/>
    <mergeCell ref="AG63:AH64"/>
    <mergeCell ref="L59:P60"/>
    <mergeCell ref="Q59:R60"/>
    <mergeCell ref="S59:T60"/>
    <mergeCell ref="U59:V60"/>
    <mergeCell ref="W59:X60"/>
    <mergeCell ref="Y59:Z60"/>
    <mergeCell ref="AK59:AL60"/>
    <mergeCell ref="AM59:AN60"/>
    <mergeCell ref="AG61:AH62"/>
    <mergeCell ref="AI61:AJ62"/>
    <mergeCell ref="AK61:AL62"/>
    <mergeCell ref="AM61:AN62"/>
    <mergeCell ref="AE59:AF60"/>
    <mergeCell ref="AG59:AH60"/>
    <mergeCell ref="AI59:AJ60"/>
    <mergeCell ref="BK50:BL51"/>
    <mergeCell ref="B56:F57"/>
    <mergeCell ref="G56:H57"/>
    <mergeCell ref="I56:J57"/>
    <mergeCell ref="K56:L57"/>
    <mergeCell ref="M56:N57"/>
    <mergeCell ref="O56:P57"/>
    <mergeCell ref="BD56:BL56"/>
    <mergeCell ref="AJ57:AV57"/>
    <mergeCell ref="AG50:AH51"/>
    <mergeCell ref="AI50:AJ51"/>
    <mergeCell ref="AK50:AL51"/>
    <mergeCell ref="AM50:AN51"/>
    <mergeCell ref="AO50:AP51"/>
    <mergeCell ref="AQ50:AR51"/>
    <mergeCell ref="AS50:AT51"/>
    <mergeCell ref="AU50:AV51"/>
    <mergeCell ref="AW50:AX51"/>
    <mergeCell ref="B36:K51"/>
    <mergeCell ref="L36:P37"/>
    <mergeCell ref="Q36:Q37"/>
    <mergeCell ref="R36:R37"/>
    <mergeCell ref="S36:S37"/>
    <mergeCell ref="AG48:AH49"/>
    <mergeCell ref="Y46:Z47"/>
    <mergeCell ref="AA46:AB47"/>
    <mergeCell ref="AG46:AH47"/>
    <mergeCell ref="AI46:AJ47"/>
    <mergeCell ref="AK46:AL47"/>
    <mergeCell ref="AM46:AN47"/>
    <mergeCell ref="L48:P49"/>
    <mergeCell ref="Q48:R49"/>
    <mergeCell ref="S48:T49"/>
    <mergeCell ref="U48:V49"/>
    <mergeCell ref="W48:X49"/>
    <mergeCell ref="Y48:Z49"/>
    <mergeCell ref="AA48:AB49"/>
    <mergeCell ref="AC46:AD47"/>
    <mergeCell ref="AE46:AF47"/>
    <mergeCell ref="L46:P47"/>
    <mergeCell ref="Q46:R47"/>
    <mergeCell ref="S46:T47"/>
    <mergeCell ref="AC48:AD49"/>
    <mergeCell ref="AE48:AF49"/>
    <mergeCell ref="L44:P45"/>
    <mergeCell ref="Q44:R45"/>
    <mergeCell ref="S44:T45"/>
    <mergeCell ref="U44:V45"/>
    <mergeCell ref="W44:X45"/>
    <mergeCell ref="Y44:Z45"/>
    <mergeCell ref="AA44:AB45"/>
    <mergeCell ref="AC44:AD45"/>
    <mergeCell ref="AE44:AF45"/>
    <mergeCell ref="L42:P43"/>
    <mergeCell ref="Q42:R43"/>
    <mergeCell ref="S42:T43"/>
    <mergeCell ref="U42:V43"/>
    <mergeCell ref="W42:X43"/>
    <mergeCell ref="Y42:Z43"/>
    <mergeCell ref="AA42:AB43"/>
    <mergeCell ref="AC42:AD43"/>
    <mergeCell ref="AE42:AF43"/>
    <mergeCell ref="L40:P41"/>
    <mergeCell ref="Q40:R41"/>
    <mergeCell ref="S40:T41"/>
    <mergeCell ref="U40:V41"/>
    <mergeCell ref="W40:X41"/>
    <mergeCell ref="Y40:Z41"/>
    <mergeCell ref="AA40:AB41"/>
    <mergeCell ref="AC40:AD41"/>
    <mergeCell ref="AE40:AF41"/>
    <mergeCell ref="AO32:AP33"/>
    <mergeCell ref="AQ32:AR33"/>
    <mergeCell ref="Y36:Y37"/>
    <mergeCell ref="Z36:Z37"/>
    <mergeCell ref="AK32:AL33"/>
    <mergeCell ref="AA36:AA37"/>
    <mergeCell ref="AB36:AB37"/>
    <mergeCell ref="AC36:AC37"/>
    <mergeCell ref="AD36:AD37"/>
    <mergeCell ref="AE36:AE37"/>
    <mergeCell ref="AF36:AF37"/>
    <mergeCell ref="AG36:AG37"/>
    <mergeCell ref="AH36:AH37"/>
    <mergeCell ref="AI36:AI37"/>
    <mergeCell ref="AJ36:AJ37"/>
    <mergeCell ref="Y34:Z35"/>
    <mergeCell ref="AA34:AB35"/>
    <mergeCell ref="AE32:AF33"/>
    <mergeCell ref="L38:P39"/>
    <mergeCell ref="Q38:R39"/>
    <mergeCell ref="S38:T39"/>
    <mergeCell ref="U38:V39"/>
    <mergeCell ref="W38:X39"/>
    <mergeCell ref="Y38:Z39"/>
    <mergeCell ref="AA38:AB39"/>
    <mergeCell ref="AC38:AD39"/>
    <mergeCell ref="AI38:AJ39"/>
    <mergeCell ref="AE38:AF39"/>
    <mergeCell ref="AG38:AH39"/>
    <mergeCell ref="AG28:AH29"/>
    <mergeCell ref="AI28:AJ29"/>
    <mergeCell ref="AK28:AL29"/>
    <mergeCell ref="AM28:AN29"/>
    <mergeCell ref="Y30:Z31"/>
    <mergeCell ref="AA30:AB31"/>
    <mergeCell ref="AC30:AD31"/>
    <mergeCell ref="AE30:AF31"/>
    <mergeCell ref="AG30:AH31"/>
    <mergeCell ref="AI30:AJ31"/>
    <mergeCell ref="AK30:AL31"/>
    <mergeCell ref="AM30:AN31"/>
    <mergeCell ref="AE26:AF27"/>
    <mergeCell ref="W28:X29"/>
    <mergeCell ref="Y28:Z29"/>
    <mergeCell ref="AA28:AB29"/>
    <mergeCell ref="AC28:AD29"/>
    <mergeCell ref="AE28:AF29"/>
    <mergeCell ref="L50:P51"/>
    <mergeCell ref="Q50:R51"/>
    <mergeCell ref="S50:T51"/>
    <mergeCell ref="U50:V51"/>
    <mergeCell ref="L32:P35"/>
    <mergeCell ref="Q34:R35"/>
    <mergeCell ref="S34:T35"/>
    <mergeCell ref="U34:V35"/>
    <mergeCell ref="W34:X35"/>
    <mergeCell ref="Q32:R33"/>
    <mergeCell ref="S32:T33"/>
    <mergeCell ref="U32:V33"/>
    <mergeCell ref="T36:T37"/>
    <mergeCell ref="U36:U37"/>
    <mergeCell ref="V36:V37"/>
    <mergeCell ref="W36:W37"/>
    <mergeCell ref="U46:V47"/>
    <mergeCell ref="W46:X47"/>
    <mergeCell ref="L26:P27"/>
    <mergeCell ref="Q26:R27"/>
    <mergeCell ref="S26:T27"/>
    <mergeCell ref="U26:V27"/>
    <mergeCell ref="W26:X27"/>
    <mergeCell ref="W32:X33"/>
    <mergeCell ref="Y32:Z33"/>
    <mergeCell ref="AA32:AB33"/>
    <mergeCell ref="AC32:AD33"/>
    <mergeCell ref="Y26:Z27"/>
    <mergeCell ref="AA26:AB27"/>
    <mergeCell ref="AC26:AD27"/>
    <mergeCell ref="L28:P29"/>
    <mergeCell ref="Q28:R29"/>
    <mergeCell ref="S28:T29"/>
    <mergeCell ref="U28:V29"/>
    <mergeCell ref="L30:P31"/>
    <mergeCell ref="Q30:R31"/>
    <mergeCell ref="S30:T31"/>
    <mergeCell ref="U30:V31"/>
    <mergeCell ref="W30:X31"/>
    <mergeCell ref="Y24:Z25"/>
    <mergeCell ref="AA24:AB25"/>
    <mergeCell ref="AC24:AD25"/>
    <mergeCell ref="AH20:AH21"/>
    <mergeCell ref="AI20:AI21"/>
    <mergeCell ref="AC22:AD23"/>
    <mergeCell ref="AE22:AF23"/>
    <mergeCell ref="AG22:AH23"/>
    <mergeCell ref="AI22:AJ23"/>
    <mergeCell ref="Z20:Z21"/>
    <mergeCell ref="AA20:AA21"/>
    <mergeCell ref="AB20:AB21"/>
    <mergeCell ref="AC20:AC21"/>
    <mergeCell ref="AD20:AD21"/>
    <mergeCell ref="AE20:AE21"/>
    <mergeCell ref="AF20:AF21"/>
    <mergeCell ref="AG20:AG21"/>
    <mergeCell ref="Y20:Y21"/>
    <mergeCell ref="AE24:AF25"/>
    <mergeCell ref="AG24:AH25"/>
    <mergeCell ref="AJ20:AJ21"/>
    <mergeCell ref="Y22:Z23"/>
    <mergeCell ref="AA22:AB23"/>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W22:X23"/>
    <mergeCell ref="X20:X21"/>
    <mergeCell ref="AC18:AD19"/>
    <mergeCell ref="AE18:AF19"/>
    <mergeCell ref="AG18:AH19"/>
    <mergeCell ref="AI18:AJ19"/>
    <mergeCell ref="AK18:AL19"/>
    <mergeCell ref="AM18:AN19"/>
    <mergeCell ref="AO18:AP19"/>
    <mergeCell ref="AQ18:AR19"/>
    <mergeCell ref="AS18:AT19"/>
    <mergeCell ref="L18:L19"/>
    <mergeCell ref="M18:N19"/>
    <mergeCell ref="O18:P19"/>
    <mergeCell ref="Q18:R19"/>
    <mergeCell ref="S18:T19"/>
    <mergeCell ref="U18:V19"/>
    <mergeCell ref="W18:X19"/>
    <mergeCell ref="Y18:Z19"/>
    <mergeCell ref="AA18:AB19"/>
    <mergeCell ref="AU16:AU17"/>
    <mergeCell ref="AV16:AV17"/>
    <mergeCell ref="AW16:AW17"/>
    <mergeCell ref="AX16:AX17"/>
    <mergeCell ref="AE16:AE17"/>
    <mergeCell ref="AF16:AF17"/>
    <mergeCell ref="AG16:AG17"/>
    <mergeCell ref="AH16:AH17"/>
    <mergeCell ref="AI16:AI17"/>
    <mergeCell ref="AJ16:AJ17"/>
    <mergeCell ref="AK16:AK17"/>
    <mergeCell ref="AL16:AL17"/>
    <mergeCell ref="AM16:AM17"/>
    <mergeCell ref="AT16:AT17"/>
    <mergeCell ref="AN16:AN17"/>
    <mergeCell ref="AO16:AO17"/>
    <mergeCell ref="AP16:AP17"/>
    <mergeCell ref="AQ16:AQ17"/>
    <mergeCell ref="AR16:AR17"/>
    <mergeCell ref="C4:M5"/>
    <mergeCell ref="BD4:BL4"/>
    <mergeCell ref="AP7:AY8"/>
    <mergeCell ref="AP9:AY10"/>
    <mergeCell ref="AZ9:BA10"/>
    <mergeCell ref="BB9:BC10"/>
    <mergeCell ref="BD9:BE10"/>
    <mergeCell ref="BF9:BG10"/>
    <mergeCell ref="BH9:BI10"/>
    <mergeCell ref="B7:AJ8"/>
    <mergeCell ref="Q4:AW5"/>
    <mergeCell ref="B12:K15"/>
    <mergeCell ref="L12:P13"/>
    <mergeCell ref="Q12:R13"/>
    <mergeCell ref="S12:T13"/>
    <mergeCell ref="U12:V13"/>
    <mergeCell ref="W12:X13"/>
    <mergeCell ref="Y12:Z13"/>
    <mergeCell ref="AG71:AI72"/>
    <mergeCell ref="AG69:AI70"/>
    <mergeCell ref="X36:X37"/>
    <mergeCell ref="AC34:AD35"/>
    <mergeCell ref="AE34:AF35"/>
    <mergeCell ref="B26:K35"/>
    <mergeCell ref="L14:P15"/>
    <mergeCell ref="Q14:R15"/>
    <mergeCell ref="S14:T15"/>
    <mergeCell ref="U14:V15"/>
    <mergeCell ref="W14:X15"/>
    <mergeCell ref="Y14:Z15"/>
    <mergeCell ref="AA14:AB15"/>
    <mergeCell ref="AC14:AD15"/>
    <mergeCell ref="AE14:AF15"/>
    <mergeCell ref="B16:K19"/>
    <mergeCell ref="L16:L17"/>
    <mergeCell ref="DT77:DU78"/>
    <mergeCell ref="DV77:DY78"/>
    <mergeCell ref="DT32:EI33"/>
    <mergeCell ref="AG67:AI68"/>
    <mergeCell ref="AG73:AI74"/>
    <mergeCell ref="AG75:AI76"/>
    <mergeCell ref="AG77:AI78"/>
    <mergeCell ref="DT67:DU68"/>
    <mergeCell ref="DV67:DY68"/>
    <mergeCell ref="DT69:DU70"/>
    <mergeCell ref="DV69:DY70"/>
    <mergeCell ref="DT71:DU72"/>
    <mergeCell ref="DV71:DY72"/>
    <mergeCell ref="DT73:DU74"/>
    <mergeCell ref="DV73:DY74"/>
    <mergeCell ref="DT75:DU76"/>
    <mergeCell ref="DV75:DY76"/>
    <mergeCell ref="BI34:BJ35"/>
    <mergeCell ref="BK34:BL35"/>
    <mergeCell ref="BM32:BN33"/>
    <mergeCell ref="AG32:AH33"/>
    <mergeCell ref="AI32:AJ33"/>
    <mergeCell ref="BM34:BN35"/>
    <mergeCell ref="AS32:AT33"/>
    <mergeCell ref="L67:L68"/>
    <mergeCell ref="L69:L70"/>
    <mergeCell ref="L71:L72"/>
    <mergeCell ref="L77:L78"/>
    <mergeCell ref="AC69:AD70"/>
    <mergeCell ref="AE69:AF70"/>
    <mergeCell ref="AC71:AD72"/>
    <mergeCell ref="Y73:Z74"/>
    <mergeCell ref="AA73:AB74"/>
    <mergeCell ref="AC73:AD74"/>
    <mergeCell ref="AE71:AF72"/>
    <mergeCell ref="AE73:AF74"/>
    <mergeCell ref="Y71:Z72"/>
    <mergeCell ref="AA71:AB72"/>
    <mergeCell ref="Y77:Z78"/>
    <mergeCell ref="AA77:AB78"/>
    <mergeCell ref="AC77:AD78"/>
    <mergeCell ref="AY34:AZ35"/>
    <mergeCell ref="BA34:BB35"/>
    <mergeCell ref="BC34:BD35"/>
    <mergeCell ref="BE34:BF35"/>
    <mergeCell ref="AG34:AH35"/>
    <mergeCell ref="AI34:AJ35"/>
    <mergeCell ref="AK34:AL35"/>
    <mergeCell ref="AM34:AN35"/>
    <mergeCell ref="AO34:AP35"/>
    <mergeCell ref="AQ34:AR35"/>
    <mergeCell ref="AS34:AT35"/>
    <mergeCell ref="BK32:BL33"/>
    <mergeCell ref="BF22:BH22"/>
    <mergeCell ref="BF28:BH28"/>
    <mergeCell ref="BI28:BJ28"/>
    <mergeCell ref="BI25:BJ25"/>
    <mergeCell ref="BF26:BH26"/>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BG34:BH35"/>
    <mergeCell ref="BE21:BL21"/>
    <mergeCell ref="AU18:AV19"/>
    <mergeCell ref="AW18:AX19"/>
    <mergeCell ref="AY18:AZ19"/>
    <mergeCell ref="BI24:BJ24"/>
    <mergeCell ref="BF25:BH25"/>
    <mergeCell ref="AU32:AV33"/>
    <mergeCell ref="AW32:AX33"/>
    <mergeCell ref="AY32:AZ33"/>
    <mergeCell ref="BA32:BB33"/>
    <mergeCell ref="AU34:AV35"/>
    <mergeCell ref="AW34:AX35"/>
    <mergeCell ref="BI22:BJ22"/>
    <mergeCell ref="BF23:BH23"/>
    <mergeCell ref="BI23:BJ23"/>
    <mergeCell ref="BF24:BH24"/>
    <mergeCell ref="BE32:BF33"/>
    <mergeCell ref="BC32:BD33"/>
    <mergeCell ref="BI26:BJ26"/>
    <mergeCell ref="BF27:BH27"/>
    <mergeCell ref="BI27:BJ27"/>
    <mergeCell ref="BG32:BH33"/>
    <mergeCell ref="BI32:BJ33"/>
    <mergeCell ref="CE2:CF2"/>
    <mergeCell ref="BM2:BN2"/>
    <mergeCell ref="BO2:BP2"/>
    <mergeCell ref="DA2:DB2"/>
    <mergeCell ref="BI16:BI17"/>
    <mergeCell ref="BQ2:BR2"/>
    <mergeCell ref="BS2:BT2"/>
    <mergeCell ref="BU2:BV2"/>
    <mergeCell ref="BW2:BX2"/>
    <mergeCell ref="BK2:BL2"/>
    <mergeCell ref="BY2:BZ2"/>
    <mergeCell ref="CA2:CB2"/>
    <mergeCell ref="CC2:CD2"/>
    <mergeCell ref="BV9:CH10"/>
    <mergeCell ref="AZ7:BI8"/>
    <mergeCell ref="BJ16:BJ17"/>
    <mergeCell ref="AZ16:AZ17"/>
    <mergeCell ref="BI2:BJ2"/>
    <mergeCell ref="BC2:BD2"/>
    <mergeCell ref="BE2:BF2"/>
    <mergeCell ref="BG2:BH2"/>
    <mergeCell ref="DC2:DD2"/>
    <mergeCell ref="DE2:DF2"/>
    <mergeCell ref="DG2:DH2"/>
    <mergeCell ref="CI2:CJ2"/>
    <mergeCell ref="CK2:CL2"/>
    <mergeCell ref="CM2:CN2"/>
    <mergeCell ref="CO2:CP2"/>
    <mergeCell ref="CQ2:CR2"/>
    <mergeCell ref="CS2:CT2"/>
    <mergeCell ref="CU2:CV2"/>
    <mergeCell ref="CW2:CX2"/>
    <mergeCell ref="CY2:CZ2"/>
    <mergeCell ref="AB93:AG93"/>
    <mergeCell ref="CG2:CH2"/>
    <mergeCell ref="Q56:R57"/>
    <mergeCell ref="Q92:R93"/>
    <mergeCell ref="BK18:BL19"/>
    <mergeCell ref="BM18:BN19"/>
    <mergeCell ref="BK16:BK17"/>
    <mergeCell ref="BL16:BL17"/>
    <mergeCell ref="BM16:BM17"/>
    <mergeCell ref="BN16:BN17"/>
    <mergeCell ref="AA12:AB13"/>
    <mergeCell ref="BA18:BB19"/>
    <mergeCell ref="BC18:BD19"/>
    <mergeCell ref="BE18:BF19"/>
    <mergeCell ref="BG18:BH19"/>
    <mergeCell ref="BI18:BJ19"/>
    <mergeCell ref="BA16:BA17"/>
    <mergeCell ref="BB16:BB17"/>
    <mergeCell ref="BC16:BC17"/>
    <mergeCell ref="BD16:BD17"/>
    <mergeCell ref="BE16:BE17"/>
    <mergeCell ref="BF16:BF17"/>
    <mergeCell ref="BG16:BG17"/>
    <mergeCell ref="BH16:BH17"/>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8" orientation="landscape" r:id="rId1"/>
  <headerFooter alignWithMargins="0"/>
  <rowBreaks count="2" manualBreakCount="2">
    <brk id="51" max="16383" man="1"/>
    <brk id="8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B98"/>
  <sheetViews>
    <sheetView view="pageBreakPreview" topLeftCell="A3" zoomScaleNormal="100" zoomScaleSheetLayoutView="100" workbookViewId="0">
      <selection activeCell="A7" sqref="A7:BF7"/>
    </sheetView>
  </sheetViews>
  <sheetFormatPr defaultColWidth="9" defaultRowHeight="13.5" outlineLevelRow="1" x14ac:dyDescent="0.15"/>
  <cols>
    <col min="1" max="7" width="1.625" style="2" customWidth="1"/>
    <col min="8" max="35" width="1.75" style="2" customWidth="1"/>
    <col min="36" max="62" width="1.625" style="2" customWidth="1"/>
    <col min="63" max="85" width="1.5" style="2" customWidth="1"/>
    <col min="86" max="182" width="1.375" style="2" customWidth="1"/>
    <col min="183" max="183" width="9" style="2"/>
    <col min="184" max="184" width="21.375" style="2" customWidth="1"/>
    <col min="185" max="16384" width="9" style="2"/>
  </cols>
  <sheetData>
    <row r="1" spans="1:107" hidden="1" outlineLevel="1" x14ac:dyDescent="0.15">
      <c r="H1" s="46">
        <v>1</v>
      </c>
      <c r="I1" s="46">
        <v>2</v>
      </c>
      <c r="J1" s="46">
        <v>3</v>
      </c>
      <c r="K1" s="46">
        <v>4</v>
      </c>
      <c r="L1" s="46">
        <v>5</v>
      </c>
      <c r="M1" s="46">
        <v>6</v>
      </c>
      <c r="N1" s="46">
        <v>7</v>
      </c>
      <c r="O1" s="46">
        <v>8</v>
      </c>
      <c r="P1" s="46">
        <v>9</v>
      </c>
      <c r="Q1" s="46">
        <v>10</v>
      </c>
      <c r="R1" s="46">
        <v>11</v>
      </c>
      <c r="S1" s="46">
        <v>12</v>
      </c>
      <c r="T1" s="46">
        <v>13</v>
      </c>
      <c r="U1" s="46">
        <v>14</v>
      </c>
      <c r="V1" s="46">
        <v>15</v>
      </c>
      <c r="W1" s="46">
        <v>16</v>
      </c>
      <c r="X1" s="46">
        <v>17</v>
      </c>
      <c r="Y1" s="46">
        <v>18</v>
      </c>
      <c r="Z1" s="46">
        <v>19</v>
      </c>
      <c r="AA1" s="46">
        <v>20</v>
      </c>
      <c r="AB1" s="46">
        <v>21</v>
      </c>
      <c r="AC1" s="46">
        <v>22</v>
      </c>
      <c r="AD1" s="46">
        <v>23</v>
      </c>
      <c r="AE1" s="46">
        <v>24</v>
      </c>
      <c r="AF1" s="46">
        <v>25</v>
      </c>
      <c r="AG1" s="46">
        <v>26</v>
      </c>
      <c r="AH1" s="46">
        <v>27</v>
      </c>
      <c r="AI1" s="46">
        <v>28</v>
      </c>
      <c r="AJ1" s="46">
        <v>29</v>
      </c>
      <c r="AK1" s="46">
        <v>30</v>
      </c>
      <c r="AL1" s="46">
        <v>31</v>
      </c>
      <c r="AM1" s="46">
        <v>32</v>
      </c>
      <c r="AN1" s="46">
        <v>33</v>
      </c>
      <c r="AO1" s="46">
        <v>34</v>
      </c>
      <c r="AP1" s="46">
        <v>35</v>
      </c>
      <c r="AQ1" s="46">
        <v>36</v>
      </c>
      <c r="AR1" s="46">
        <v>37</v>
      </c>
      <c r="AS1" s="46">
        <v>38</v>
      </c>
      <c r="AT1" s="46">
        <v>39</v>
      </c>
      <c r="AU1" s="46">
        <v>40</v>
      </c>
      <c r="AV1" s="46">
        <v>41</v>
      </c>
      <c r="AW1" s="46">
        <v>42</v>
      </c>
      <c r="AX1" s="46">
        <v>43</v>
      </c>
      <c r="AY1" s="46">
        <v>44</v>
      </c>
      <c r="AZ1" s="46">
        <v>45</v>
      </c>
      <c r="BA1" s="46">
        <v>46</v>
      </c>
      <c r="BB1" s="46">
        <v>47</v>
      </c>
      <c r="BC1" s="46">
        <v>48</v>
      </c>
      <c r="BD1" s="46">
        <v>49</v>
      </c>
      <c r="BE1" s="46">
        <v>50</v>
      </c>
    </row>
    <row r="2" spans="1:107" hidden="1" outlineLevel="1" x14ac:dyDescent="0.15">
      <c r="H2" s="633">
        <v>1</v>
      </c>
      <c r="I2" s="633"/>
      <c r="J2" s="633">
        <v>2</v>
      </c>
      <c r="K2" s="633"/>
      <c r="L2" s="633">
        <v>3</v>
      </c>
      <c r="M2" s="633"/>
      <c r="N2" s="633">
        <v>4</v>
      </c>
      <c r="O2" s="633"/>
      <c r="P2" s="633">
        <v>5</v>
      </c>
      <c r="Q2" s="633"/>
      <c r="R2" s="633">
        <v>6</v>
      </c>
      <c r="S2" s="633"/>
      <c r="T2" s="633">
        <v>7</v>
      </c>
      <c r="U2" s="633"/>
      <c r="V2" s="633">
        <v>8</v>
      </c>
      <c r="W2" s="633"/>
      <c r="X2" s="633">
        <v>9</v>
      </c>
      <c r="Y2" s="633"/>
      <c r="Z2" s="633">
        <v>10</v>
      </c>
      <c r="AA2" s="633"/>
      <c r="AB2" s="633">
        <v>11</v>
      </c>
      <c r="AC2" s="633"/>
      <c r="AD2" s="633">
        <v>12</v>
      </c>
      <c r="AE2" s="633"/>
      <c r="AF2" s="633">
        <v>13</v>
      </c>
      <c r="AG2" s="633"/>
      <c r="AH2" s="633">
        <v>14</v>
      </c>
      <c r="AI2" s="633"/>
      <c r="AJ2" s="633">
        <v>15</v>
      </c>
      <c r="AK2" s="633"/>
      <c r="AL2" s="633">
        <v>16</v>
      </c>
      <c r="AM2" s="633"/>
      <c r="AN2" s="633">
        <v>17</v>
      </c>
      <c r="AO2" s="633"/>
      <c r="AP2" s="633">
        <v>18</v>
      </c>
      <c r="AQ2" s="633"/>
      <c r="AR2" s="633">
        <v>19</v>
      </c>
      <c r="AS2" s="633"/>
      <c r="AT2" s="633">
        <v>20</v>
      </c>
      <c r="AU2" s="633"/>
      <c r="AV2" s="633">
        <v>21</v>
      </c>
      <c r="AW2" s="633"/>
      <c r="AX2" s="633">
        <v>22</v>
      </c>
      <c r="AY2" s="633"/>
      <c r="AZ2" s="633">
        <v>23</v>
      </c>
      <c r="BA2" s="633"/>
      <c r="BB2" s="633">
        <v>24</v>
      </c>
      <c r="BC2" s="633"/>
      <c r="BD2" s="633">
        <v>25</v>
      </c>
      <c r="BE2" s="633"/>
      <c r="BF2" s="633">
        <v>26</v>
      </c>
      <c r="BG2" s="633"/>
      <c r="BH2" s="633">
        <v>27</v>
      </c>
      <c r="BI2" s="633"/>
      <c r="BJ2" s="633">
        <v>28</v>
      </c>
      <c r="BK2" s="633"/>
      <c r="BL2" s="633">
        <v>29</v>
      </c>
      <c r="BM2" s="633"/>
      <c r="BN2" s="633">
        <v>30</v>
      </c>
      <c r="BO2" s="633"/>
      <c r="BP2" s="633">
        <v>31</v>
      </c>
      <c r="BQ2" s="633"/>
      <c r="BR2" s="633">
        <v>32</v>
      </c>
      <c r="BS2" s="633"/>
      <c r="BT2" s="633">
        <v>33</v>
      </c>
      <c r="BU2" s="633"/>
      <c r="BV2" s="633">
        <v>34</v>
      </c>
      <c r="BW2" s="633"/>
      <c r="BX2" s="633">
        <v>35</v>
      </c>
      <c r="BY2" s="633"/>
      <c r="BZ2" s="633">
        <v>36</v>
      </c>
      <c r="CA2" s="633"/>
      <c r="CB2" s="633">
        <v>37</v>
      </c>
      <c r="CC2" s="633"/>
      <c r="CD2" s="633">
        <v>38</v>
      </c>
      <c r="CE2" s="633"/>
      <c r="CF2" s="633">
        <v>39</v>
      </c>
      <c r="CG2" s="633"/>
      <c r="CH2" s="633">
        <v>40</v>
      </c>
      <c r="CI2" s="633"/>
      <c r="CJ2" s="633">
        <v>41</v>
      </c>
      <c r="CK2" s="633"/>
      <c r="CL2" s="633">
        <v>42</v>
      </c>
      <c r="CM2" s="633"/>
      <c r="CN2" s="633">
        <v>43</v>
      </c>
      <c r="CO2" s="633"/>
      <c r="CP2" s="633">
        <v>44</v>
      </c>
      <c r="CQ2" s="633"/>
      <c r="CR2" s="633">
        <v>45</v>
      </c>
      <c r="CS2" s="633"/>
      <c r="CT2" s="633">
        <v>46</v>
      </c>
      <c r="CU2" s="633"/>
      <c r="CV2" s="633">
        <v>47</v>
      </c>
      <c r="CW2" s="633"/>
      <c r="CX2" s="633">
        <v>48</v>
      </c>
      <c r="CY2" s="633"/>
      <c r="CZ2" s="633">
        <v>49</v>
      </c>
      <c r="DA2" s="633"/>
      <c r="DB2" s="633">
        <v>50</v>
      </c>
      <c r="DC2" s="633"/>
    </row>
    <row r="3" spans="1:107" collapsed="1" x14ac:dyDescent="0.15"/>
    <row r="4" spans="1:107" ht="16.5" customHeight="1" thickBot="1" x14ac:dyDescent="0.2">
      <c r="A4" s="2" t="s">
        <v>64</v>
      </c>
    </row>
    <row r="5" spans="1:107" ht="16.5" customHeight="1" thickBot="1" x14ac:dyDescent="0.2">
      <c r="A5" s="588" t="s">
        <v>0</v>
      </c>
      <c r="B5" s="589"/>
      <c r="C5" s="589"/>
      <c r="D5" s="589"/>
      <c r="E5" s="589"/>
      <c r="F5" s="589"/>
      <c r="G5" s="590"/>
      <c r="H5" s="216" t="str">
        <f>IF(入力シート!I5="","",IF(入力シート!I5=入力シート!BX5,1,2))</f>
        <v/>
      </c>
      <c r="I5" s="218"/>
      <c r="K5" s="46">
        <v>1</v>
      </c>
      <c r="L5" s="2" t="s">
        <v>1</v>
      </c>
      <c r="M5" s="2" t="s">
        <v>2</v>
      </c>
      <c r="P5" s="46">
        <v>2</v>
      </c>
      <c r="Q5" s="2" t="s">
        <v>1</v>
      </c>
      <c r="R5" s="2" t="s">
        <v>67</v>
      </c>
      <c r="W5" s="298" t="s">
        <v>3</v>
      </c>
      <c r="X5" s="299"/>
      <c r="Y5" s="299"/>
      <c r="Z5" s="299"/>
      <c r="AA5" s="299"/>
      <c r="AB5" s="596"/>
      <c r="AC5" s="216" t="str">
        <f>IF(入力シート!$R$5="","",MID(入力シート!$R$5,1,1))</f>
        <v/>
      </c>
      <c r="AD5" s="580"/>
      <c r="AE5" s="581" t="str">
        <f>IF(入力シート!$R$5="","",MID(入力シート!$R$5,2,1))</f>
        <v/>
      </c>
      <c r="AF5" s="218"/>
      <c r="AG5" s="146" t="s">
        <v>341</v>
      </c>
      <c r="AH5" s="299" t="str">
        <f>IF(入力シート!$T$5="","",IF(入力シート!T5=入力シート!$BZ$7,"特・般",MID(入力シート!T5,2,1)))</f>
        <v/>
      </c>
      <c r="AI5" s="299"/>
      <c r="AJ5" s="299"/>
      <c r="AK5" s="299" t="s">
        <v>286</v>
      </c>
      <c r="AL5" s="299"/>
      <c r="AM5" s="299" t="str">
        <f>IF(入力シート!$W$5="","",入力シート!$W$5)</f>
        <v/>
      </c>
      <c r="AN5" s="299"/>
      <c r="AO5" s="299" t="s">
        <v>285</v>
      </c>
      <c r="AP5" s="299"/>
      <c r="AQ5" s="596"/>
      <c r="AR5" s="591" t="str">
        <f>IF(入力シート!$Z$5="","",MID(入力シート!$Z$5,1,1))</f>
        <v/>
      </c>
      <c r="AS5" s="592"/>
      <c r="AT5" s="592" t="str">
        <f>IF(入力シート!$Z$5="","",MID(入力シート!$Z$5,2,1))</f>
        <v/>
      </c>
      <c r="AU5" s="592"/>
      <c r="AV5" s="592" t="str">
        <f>IF(入力シート!$Z$5="","",MID(入力シート!$Z$5,3,1))</f>
        <v/>
      </c>
      <c r="AW5" s="592"/>
      <c r="AX5" s="592" t="str">
        <f>IF(入力シート!$Z$5="","",MID(入力シート!$Z$5,4,1))</f>
        <v/>
      </c>
      <c r="AY5" s="592"/>
      <c r="AZ5" s="592" t="str">
        <f>IF(入力シート!$Z$5="","",MID(入力シート!$Z$5,5,1))</f>
        <v/>
      </c>
      <c r="BA5" s="592"/>
      <c r="BB5" s="592" t="str">
        <f>IF(入力シート!$Z$5="","",MID(入力シート!$Z$5,6,1))</f>
        <v/>
      </c>
      <c r="BC5" s="600"/>
      <c r="BD5" s="2" t="s">
        <v>4</v>
      </c>
    </row>
    <row r="6" spans="1:107" ht="16.5" customHeight="1" x14ac:dyDescent="0.15">
      <c r="A6" s="47"/>
      <c r="B6" s="47"/>
      <c r="C6" s="47"/>
      <c r="D6" s="47"/>
      <c r="E6" s="47"/>
      <c r="F6" s="47"/>
      <c r="G6" s="47"/>
      <c r="H6" s="48"/>
      <c r="I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row>
    <row r="7" spans="1:107" ht="16.5" x14ac:dyDescent="0.15">
      <c r="A7" s="597" t="s">
        <v>382</v>
      </c>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7"/>
      <c r="AY7" s="597"/>
      <c r="AZ7" s="597"/>
      <c r="BA7" s="597"/>
      <c r="BB7" s="597"/>
      <c r="BC7" s="597"/>
      <c r="BD7" s="597"/>
      <c r="BE7" s="597"/>
      <c r="BF7" s="597"/>
    </row>
    <row r="8" spans="1:107" ht="16.5" customHeight="1" x14ac:dyDescent="0.1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row>
    <row r="9" spans="1:107" ht="16.5" customHeight="1" x14ac:dyDescent="0.15">
      <c r="C9" s="50" t="s">
        <v>343</v>
      </c>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row>
    <row r="10" spans="1:107" ht="16.5" customHeight="1" x14ac:dyDescent="0.15">
      <c r="C10" s="50" t="s">
        <v>178</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row>
    <row r="11" spans="1:107" ht="16.5" customHeight="1" x14ac:dyDescent="0.15">
      <c r="C11" s="50"/>
      <c r="D11" s="50" t="s">
        <v>5</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row>
    <row r="12" spans="1:107" ht="16.5" customHeight="1" x14ac:dyDescent="0.15">
      <c r="C12" s="50"/>
      <c r="D12" s="147" t="s">
        <v>6</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row>
    <row r="13" spans="1:107" ht="16.5" customHeight="1" x14ac:dyDescent="0.15">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row>
    <row r="14" spans="1:107" ht="16.5" x14ac:dyDescent="0.15">
      <c r="B14" s="51"/>
      <c r="C14" s="598" t="str">
        <f>IF(入力シート!$W$4="","令和　　年　　月　　日",入力シート!$W$4)</f>
        <v>令和　　年　　月　　日</v>
      </c>
      <c r="D14" s="599"/>
      <c r="E14" s="599"/>
      <c r="F14" s="599"/>
      <c r="G14" s="599"/>
      <c r="H14" s="599"/>
      <c r="I14" s="599"/>
      <c r="J14" s="599"/>
      <c r="K14" s="599"/>
      <c r="L14" s="599"/>
      <c r="M14" s="599"/>
      <c r="N14" s="599"/>
      <c r="O14" s="599"/>
      <c r="P14" s="599"/>
      <c r="Q14" s="599"/>
      <c r="R14" s="599"/>
      <c r="S14" s="599"/>
      <c r="T14" s="599"/>
      <c r="U14" s="599"/>
      <c r="V14" s="51"/>
      <c r="W14" s="51"/>
      <c r="X14" s="51"/>
      <c r="Y14" s="51"/>
      <c r="AA14" s="51"/>
      <c r="AB14" s="52" t="s">
        <v>340</v>
      </c>
      <c r="AC14" s="52"/>
      <c r="AD14" s="52" t="s">
        <v>330</v>
      </c>
      <c r="AE14" s="52"/>
      <c r="AF14" s="52"/>
      <c r="AG14" s="52"/>
      <c r="AH14" s="52"/>
      <c r="AI14" s="52"/>
      <c r="AJ14" s="52"/>
      <c r="AK14" s="52"/>
      <c r="AL14" s="52"/>
      <c r="AM14" s="52"/>
      <c r="AN14" s="52"/>
      <c r="AO14" s="52"/>
      <c r="AP14" s="52"/>
      <c r="AQ14" s="52"/>
      <c r="AR14" s="52"/>
      <c r="AS14" s="52"/>
      <c r="AT14" s="52"/>
      <c r="AU14" s="52"/>
      <c r="AV14" s="52"/>
      <c r="AW14" s="52"/>
      <c r="AX14" s="52"/>
      <c r="AY14" s="52"/>
      <c r="AZ14" s="52"/>
      <c r="BA14" s="52" t="s">
        <v>68</v>
      </c>
      <c r="BB14" s="52"/>
      <c r="BC14" s="52"/>
      <c r="BD14" s="53"/>
    </row>
    <row r="15" spans="1:107" ht="16.5" customHeight="1" thickBot="1" x14ac:dyDescent="0.2"/>
    <row r="16" spans="1:107" ht="16.5" customHeight="1" x14ac:dyDescent="0.15">
      <c r="A16" s="593" t="s">
        <v>8</v>
      </c>
      <c r="B16" s="593"/>
      <c r="C16" s="593"/>
      <c r="D16" s="593"/>
      <c r="E16" s="593"/>
      <c r="F16" s="593"/>
      <c r="G16" s="594"/>
      <c r="H16" s="54" t="str">
        <f>IF(入力シート!$I$7="","",MID(入力シート!$I$7,H1,1))</f>
        <v/>
      </c>
      <c r="I16" s="55" t="str">
        <f>IF(入力シート!$I$7="","",MID(入力シート!$I$7,I1,1))</f>
        <v/>
      </c>
      <c r="J16" s="55" t="str">
        <f>IF(入力シート!$I$7="","",MID(入力シート!$I$7,J1,1))</f>
        <v/>
      </c>
      <c r="K16" s="55" t="str">
        <f>IF(入力シート!$I$7="","",MID(入力シート!$I$7,K1,1))</f>
        <v/>
      </c>
      <c r="L16" s="55" t="str">
        <f>IF(入力シート!$I$7="","",MID(入力シート!$I$7,L1,1))</f>
        <v/>
      </c>
      <c r="M16" s="55" t="str">
        <f>IF(入力シート!$I$7="","",MID(入力シート!$I$7,M1,1))</f>
        <v/>
      </c>
      <c r="N16" s="55" t="str">
        <f>IF(入力シート!$I$7="","",MID(入力シート!$I$7,N1,1))</f>
        <v/>
      </c>
      <c r="O16" s="55" t="str">
        <f>IF(入力シート!$I$7="","",MID(入力シート!$I$7,O1,1))</f>
        <v/>
      </c>
      <c r="P16" s="55" t="str">
        <f>IF(入力シート!$I$7="","",MID(入力シート!$I$7,P1,1))</f>
        <v/>
      </c>
      <c r="Q16" s="55" t="str">
        <f>IF(入力シート!$I$7="","",MID(入力シート!$I$7,Q1,1))</f>
        <v/>
      </c>
      <c r="R16" s="55" t="str">
        <f>IF(入力シート!$I$7="","",MID(入力シート!$I$7,R1,1))</f>
        <v/>
      </c>
      <c r="S16" s="55" t="str">
        <f>IF(入力シート!$I$7="","",MID(入力シート!$I$7,S1,1))</f>
        <v/>
      </c>
      <c r="T16" s="55" t="str">
        <f>IF(入力シート!$I$7="","",MID(入力シート!$I$7,T1,1))</f>
        <v/>
      </c>
      <c r="U16" s="55" t="str">
        <f>IF(入力シート!$I$7="","",MID(入力シート!$I$7,U1,1))</f>
        <v/>
      </c>
      <c r="V16" s="55" t="str">
        <f>IF(入力シート!$I$7="","",MID(入力シート!$I$7,V1,1))</f>
        <v/>
      </c>
      <c r="W16" s="55" t="str">
        <f>IF(入力シート!$I$7="","",MID(入力シート!$I$7,W1,1))</f>
        <v/>
      </c>
      <c r="X16" s="55" t="str">
        <f>IF(入力シート!$I$7="","",MID(入力シート!$I$7,X1,1))</f>
        <v/>
      </c>
      <c r="Y16" s="55" t="str">
        <f>IF(入力シート!$I$7="","",MID(入力シート!$I$7,Y1,1))</f>
        <v/>
      </c>
      <c r="Z16" s="55" t="str">
        <f>IF(入力シート!$I$7="","",MID(入力シート!$I$7,Z1,1))</f>
        <v/>
      </c>
      <c r="AA16" s="55" t="str">
        <f>IF(入力シート!$I$7="","",MID(入力シート!$I$7,AA1,1))</f>
        <v/>
      </c>
      <c r="AB16" s="55" t="str">
        <f>IF(入力シート!$I$7="","",MID(入力シート!$I$7,AB1,1))</f>
        <v/>
      </c>
      <c r="AC16" s="55" t="str">
        <f>IF(入力シート!$I$7="","",MID(入力シート!$I$7,AC1,1))</f>
        <v/>
      </c>
      <c r="AD16" s="55" t="str">
        <f>IF(入力シート!$I$7="","",MID(入力シート!$I$7,AD1,1))</f>
        <v/>
      </c>
      <c r="AE16" s="55" t="str">
        <f>IF(入力シート!$I$7="","",MID(入力シート!$I$7,AE1,1))</f>
        <v/>
      </c>
      <c r="AF16" s="55" t="str">
        <f>IF(入力シート!$I$7="","",MID(入力シート!$I$7,AF1,1))</f>
        <v/>
      </c>
      <c r="AG16" s="55" t="str">
        <f>IF(入力シート!$I$7="","",MID(入力シート!$I$7,AG1,1))</f>
        <v/>
      </c>
      <c r="AH16" s="55" t="str">
        <f>IF(入力シート!$I$7="","",MID(入力シート!$I$7,AH1,1))</f>
        <v/>
      </c>
      <c r="AI16" s="55" t="str">
        <f>IF(入力シート!$I$7="","",MID(入力シート!$I$7,AI1,1))</f>
        <v/>
      </c>
      <c r="AJ16" s="55" t="str">
        <f>IF(入力シート!$I$7="","",MID(入力シート!$I$7,AJ1,1))</f>
        <v/>
      </c>
      <c r="AK16" s="55" t="str">
        <f>IF(入力シート!$I$7="","",MID(入力シート!$I$7,AK1,1))</f>
        <v/>
      </c>
      <c r="AL16" s="55" t="str">
        <f>IF(入力シート!$I$7="","",MID(入力シート!$I$7,AL1,1))</f>
        <v/>
      </c>
      <c r="AM16" s="55" t="str">
        <f>IF(入力シート!$I$7="","",MID(入力シート!$I$7,AM1,1))</f>
        <v/>
      </c>
      <c r="AN16" s="55" t="str">
        <f>IF(入力シート!$I$7="","",MID(入力シート!$I$7,AN1,1))</f>
        <v/>
      </c>
      <c r="AO16" s="55" t="str">
        <f>IF(入力シート!$I$7="","",MID(入力シート!$I$7,AO1,1))</f>
        <v/>
      </c>
      <c r="AP16" s="55" t="str">
        <f>IF(入力シート!$I$7="","",MID(入力シート!$I$7,AP1,1))</f>
        <v/>
      </c>
      <c r="AQ16" s="55" t="str">
        <f>IF(入力シート!$I$7="","",MID(入力シート!$I$7,AQ1,1))</f>
        <v/>
      </c>
      <c r="AR16" s="55" t="str">
        <f>IF(入力シート!$I$7="","",MID(入力シート!$I$7,AR1,1))</f>
        <v/>
      </c>
      <c r="AS16" s="55" t="str">
        <f>IF(入力シート!$I$7="","",MID(入力シート!$I$7,AS1,1))</f>
        <v/>
      </c>
      <c r="AT16" s="55" t="str">
        <f>IF(入力シート!$I$7="","",MID(入力シート!$I$7,AT1,1))</f>
        <v/>
      </c>
      <c r="AU16" s="55" t="str">
        <f>IF(入力シート!$I$7="","",MID(入力シート!$I$7,AU1,1))</f>
        <v/>
      </c>
      <c r="AV16" s="55" t="str">
        <f>IF(入力シート!$I$7="","",MID(入力シート!$I$7,AV1,1))</f>
        <v/>
      </c>
      <c r="AW16" s="55" t="str">
        <f>IF(入力シート!$I$7="","",MID(入力シート!$I$7,AW1,1))</f>
        <v/>
      </c>
      <c r="AX16" s="55" t="str">
        <f>IF(入力シート!$I$7="","",MID(入力シート!$I$7,AX1,1))</f>
        <v/>
      </c>
      <c r="AY16" s="55" t="str">
        <f>IF(入力シート!$I$7="","",MID(入力シート!$I$7,AY1,1))</f>
        <v/>
      </c>
      <c r="AZ16" s="55" t="str">
        <f>IF(入力シート!$I$7="","",MID(入力シート!$I$7,AZ1,1))</f>
        <v/>
      </c>
      <c r="BA16" s="55" t="str">
        <f>IF(入力シート!$I$7="","",MID(入力シート!$I$7,BA1,1))</f>
        <v/>
      </c>
      <c r="BB16" s="55" t="str">
        <f>IF(入力シート!$I$7="","",MID(入力シート!$I$7,BB1,1))</f>
        <v/>
      </c>
      <c r="BC16" s="55" t="str">
        <f>IF(入力シート!$I$7="","",MID(入力シート!$I$7,BC1,1))</f>
        <v/>
      </c>
      <c r="BD16" s="55" t="str">
        <f>IF(入力シート!$I$7="","",MID(入力シート!$I$7,BD1,1))</f>
        <v/>
      </c>
      <c r="BE16" s="56" t="str">
        <f>IF(入力シート!$I$7="","",MID(入力シート!$I$7,BE1,1))</f>
        <v/>
      </c>
    </row>
    <row r="17" spans="1:184" ht="16.5" customHeight="1" thickBot="1" x14ac:dyDescent="0.2">
      <c r="A17" s="234" t="s">
        <v>7</v>
      </c>
      <c r="B17" s="235"/>
      <c r="C17" s="235"/>
      <c r="D17" s="235"/>
      <c r="E17" s="235"/>
      <c r="F17" s="235"/>
      <c r="G17" s="585"/>
      <c r="H17" s="595" t="str">
        <f>IF(入力シート!$I$6="","",MID(入力シート!$I$6,H2,1))</f>
        <v/>
      </c>
      <c r="I17" s="586"/>
      <c r="J17" s="586" t="str">
        <f>IF(入力シート!$I$6="","",MID(入力シート!$I$6,J2,1))</f>
        <v/>
      </c>
      <c r="K17" s="586"/>
      <c r="L17" s="586" t="str">
        <f>IF(入力シート!$I$6="","",MID(入力シート!$I$6,L2,1))</f>
        <v/>
      </c>
      <c r="M17" s="586"/>
      <c r="N17" s="586" t="str">
        <f>IF(入力シート!$I$6="","",MID(入力シート!$I$6,N2,1))</f>
        <v/>
      </c>
      <c r="O17" s="586"/>
      <c r="P17" s="586" t="str">
        <f>IF(入力シート!$I$6="","",MID(入力シート!$I$6,P2,1))</f>
        <v/>
      </c>
      <c r="Q17" s="586"/>
      <c r="R17" s="586" t="str">
        <f>IF(入力シート!$I$6="","",MID(入力シート!$I$6,R2,1))</f>
        <v/>
      </c>
      <c r="S17" s="586"/>
      <c r="T17" s="586" t="str">
        <f>IF(入力シート!$I$6="","",MID(入力シート!$I$6,T2,1))</f>
        <v/>
      </c>
      <c r="U17" s="586"/>
      <c r="V17" s="586" t="str">
        <f>IF(入力シート!$I$6="","",MID(入力シート!$I$6,V2,1))</f>
        <v/>
      </c>
      <c r="W17" s="586"/>
      <c r="X17" s="586" t="str">
        <f>IF(入力シート!$I$6="","",MID(入力シート!$I$6,X2,1))</f>
        <v/>
      </c>
      <c r="Y17" s="586"/>
      <c r="Z17" s="586" t="str">
        <f>IF(入力シート!$I$6="","",MID(入力シート!$I$6,Z2,1))</f>
        <v/>
      </c>
      <c r="AA17" s="586"/>
      <c r="AB17" s="586" t="str">
        <f>IF(入力シート!$I$6="","",MID(入力シート!$I$6,AB2,1))</f>
        <v/>
      </c>
      <c r="AC17" s="586"/>
      <c r="AD17" s="586" t="str">
        <f>IF(入力シート!$I$6="","",MID(入力シート!$I$6,AD2,1))</f>
        <v/>
      </c>
      <c r="AE17" s="586"/>
      <c r="AF17" s="586" t="str">
        <f>IF(入力シート!$I$6="","",MID(入力シート!$I$6,AF2,1))</f>
        <v/>
      </c>
      <c r="AG17" s="586"/>
      <c r="AH17" s="586" t="str">
        <f>IF(入力シート!$I$6="","",MID(入力シート!$I$6,AH2,1))</f>
        <v/>
      </c>
      <c r="AI17" s="586"/>
      <c r="AJ17" s="586" t="str">
        <f>IF(入力シート!$I$6="","",MID(入力シート!$I$6,AJ2,1))</f>
        <v/>
      </c>
      <c r="AK17" s="586"/>
      <c r="AL17" s="586" t="str">
        <f>IF(入力シート!$I$6="","",MID(入力シート!$I$6,AL2,1))</f>
        <v/>
      </c>
      <c r="AM17" s="586"/>
      <c r="AN17" s="586" t="str">
        <f>IF(入力シート!$I$6="","",MID(入力シート!$I$6,AN2,1))</f>
        <v/>
      </c>
      <c r="AO17" s="586"/>
      <c r="AP17" s="586" t="str">
        <f>IF(入力シート!$I$6="","",MID(入力シート!$I$6,AP2,1))</f>
        <v/>
      </c>
      <c r="AQ17" s="586"/>
      <c r="AR17" s="586" t="str">
        <f>IF(入力シート!$I$6="","",MID(入力シート!$I$6,AR2,1))</f>
        <v/>
      </c>
      <c r="AS17" s="586"/>
      <c r="AT17" s="586" t="str">
        <f>IF(入力シート!$I$6="","",MID(入力シート!$I$6,AT2,1))</f>
        <v/>
      </c>
      <c r="AU17" s="586"/>
      <c r="AV17" s="586" t="str">
        <f>IF(入力シート!$I$6="","",MID(入力シート!$I$6,AV2,1))</f>
        <v/>
      </c>
      <c r="AW17" s="586"/>
      <c r="AX17" s="586" t="str">
        <f>IF(入力シート!$I$6="","",MID(入力シート!$I$6,AX2,1))</f>
        <v/>
      </c>
      <c r="AY17" s="586"/>
      <c r="AZ17" s="586" t="str">
        <f>IF(入力シート!$I$6="","",MID(入力シート!$I$6,AZ2,1))</f>
        <v/>
      </c>
      <c r="BA17" s="586"/>
      <c r="BB17" s="586" t="str">
        <f>IF(入力シート!$I$6="","",MID(入力シート!$I$6,BB2,1))</f>
        <v/>
      </c>
      <c r="BC17" s="586"/>
      <c r="BD17" s="586" t="str">
        <f>IF(入力シート!$I$6="","",MID(入力シート!$I$6,BD2,1))</f>
        <v/>
      </c>
      <c r="BE17" s="636"/>
    </row>
    <row r="18" spans="1:184" ht="16.5" customHeight="1" thickBot="1" x14ac:dyDescent="0.2"/>
    <row r="19" spans="1:184" ht="16.5" customHeight="1" thickBot="1" x14ac:dyDescent="0.2">
      <c r="A19" s="234" t="s">
        <v>9</v>
      </c>
      <c r="B19" s="235"/>
      <c r="C19" s="235"/>
      <c r="D19" s="235"/>
      <c r="E19" s="235"/>
      <c r="F19" s="235"/>
      <c r="G19" s="585"/>
      <c r="H19" s="216" t="str">
        <f>IF(入力シート!$I$8="","",MID(入力シート!$I$8,H2,1))</f>
        <v/>
      </c>
      <c r="I19" s="580"/>
      <c r="J19" s="581" t="str">
        <f>IF(入力シート!$I$8="","",MID(入力シート!$I$8,J2,1))</f>
        <v/>
      </c>
      <c r="K19" s="580"/>
      <c r="L19" s="581" t="str">
        <f>IF(入力シート!$I$8="","",MID(入力シート!$I$8,L2,1))</f>
        <v/>
      </c>
      <c r="M19" s="580"/>
      <c r="N19" s="581" t="str">
        <f>IF(入力シート!$I$8="","",MID(入力シート!$I$8,N2,1))</f>
        <v/>
      </c>
      <c r="O19" s="580"/>
      <c r="P19" s="581" t="str">
        <f>IF(入力シート!$I$8="","",MID(入力シート!$I$8,P2,1))</f>
        <v/>
      </c>
      <c r="Q19" s="580"/>
      <c r="R19" s="581" t="str">
        <f>IF(入力シート!$I$8="","",MID(入力シート!$I$8,R2,1))</f>
        <v/>
      </c>
      <c r="S19" s="580"/>
      <c r="T19" s="581" t="str">
        <f>IF(入力シート!$I$8="","",MID(入力シート!$I$8,T2,1))</f>
        <v/>
      </c>
      <c r="U19" s="580"/>
      <c r="V19" s="581" t="str">
        <f>IF(入力シート!$I$8="","",MID(入力シート!$I$8,V2,1))</f>
        <v/>
      </c>
      <c r="W19" s="580"/>
      <c r="X19" s="581" t="str">
        <f>IF(入力シート!$I$8="","",MID(入力シート!$I$8,X2,1))</f>
        <v/>
      </c>
      <c r="Y19" s="580"/>
      <c r="Z19" s="581" t="str">
        <f>IF(入力シート!$I$8="","",MID(入力シート!$I$8,Z2,1))</f>
        <v/>
      </c>
      <c r="AA19" s="580"/>
      <c r="AB19" s="581" t="str">
        <f>IF(入力シート!$I$8="","",MID(入力シート!$I$8,AB2,1))</f>
        <v/>
      </c>
      <c r="AC19" s="218"/>
      <c r="AF19" s="57"/>
      <c r="AG19" s="58"/>
      <c r="AH19" s="58"/>
      <c r="AI19" s="58"/>
      <c r="AJ19" s="58"/>
      <c r="AK19" s="58"/>
      <c r="AL19" s="59"/>
      <c r="AM19" s="28"/>
    </row>
    <row r="20" spans="1:184" ht="16.5" customHeight="1" thickBot="1" x14ac:dyDescent="0.2">
      <c r="AF20" s="60"/>
      <c r="AG20" s="61"/>
      <c r="AH20" s="61"/>
      <c r="AI20" s="61"/>
      <c r="AJ20" s="61"/>
      <c r="AK20" s="61"/>
      <c r="AL20" s="62"/>
      <c r="AM20" s="28"/>
    </row>
    <row r="21" spans="1:184" ht="16.5" customHeight="1" x14ac:dyDescent="0.15">
      <c r="A21" s="593" t="s">
        <v>8</v>
      </c>
      <c r="B21" s="593"/>
      <c r="C21" s="593"/>
      <c r="D21" s="593"/>
      <c r="E21" s="593"/>
      <c r="F21" s="593"/>
      <c r="G21" s="594"/>
      <c r="H21" s="63" t="str">
        <f>IF(入力シート!$I$10="","",MID(入力シート!$I$10,H1,1))</f>
        <v/>
      </c>
      <c r="I21" s="64" t="str">
        <f>IF(入力シート!$I$10="","",MID(入力シート!$I$10,I1,1))</f>
        <v/>
      </c>
      <c r="J21" s="64" t="str">
        <f>IF(入力シート!$I$10="","",MID(入力シート!$I$10,J1,1))</f>
        <v/>
      </c>
      <c r="K21" s="64" t="str">
        <f>IF(入力シート!$I$10="","",MID(入力シート!$I$10,K1,1))</f>
        <v/>
      </c>
      <c r="L21" s="64" t="str">
        <f>IF(入力シート!$I$10="","",MID(入力シート!$I$10,L1,1))</f>
        <v/>
      </c>
      <c r="M21" s="64" t="str">
        <f>IF(入力シート!$I$10="","",MID(入力シート!$I$10,M1,1))</f>
        <v/>
      </c>
      <c r="N21" s="64" t="str">
        <f>IF(入力シート!$I$10="","",MID(入力シート!$I$10,N1,1))</f>
        <v/>
      </c>
      <c r="O21" s="64" t="str">
        <f>IF(入力シート!$I$10="","",MID(入力シート!$I$10,O1,1))</f>
        <v/>
      </c>
      <c r="P21" s="64" t="str">
        <f>IF(入力シート!$I$10="","",MID(入力シート!$I$10,P1,1))</f>
        <v/>
      </c>
      <c r="Q21" s="64" t="str">
        <f>IF(入力シート!$I$10="","",MID(入力シート!$I$10,Q1,1))</f>
        <v/>
      </c>
      <c r="R21" s="64" t="str">
        <f>IF(入力シート!$I$10="","",MID(入力シート!$I$10,R1,1))</f>
        <v/>
      </c>
      <c r="S21" s="64" t="str">
        <f>IF(入力シート!$I$10="","",MID(入力シート!$I$10,S1,1))</f>
        <v/>
      </c>
      <c r="T21" s="64" t="str">
        <f>IF(入力シート!$I$10="","",MID(入力シート!$I$10,T1,1))</f>
        <v/>
      </c>
      <c r="U21" s="64" t="str">
        <f>IF(入力シート!$I$10="","",MID(入力シート!$I$10,U1,1))</f>
        <v/>
      </c>
      <c r="V21" s="64" t="str">
        <f>IF(入力シート!$I$10="","",MID(入力シート!$I$10,V1,1))</f>
        <v/>
      </c>
      <c r="W21" s="64" t="str">
        <f>IF(入力シート!$I$10="","",MID(入力シート!$I$10,W1,1))</f>
        <v/>
      </c>
      <c r="X21" s="64" t="str">
        <f>IF(入力シート!$I$10="","",MID(入力シート!$I$10,X1,1))</f>
        <v/>
      </c>
      <c r="Y21" s="64" t="str">
        <f>IF(入力シート!$I$10="","",MID(入力シート!$I$10,Y1,1))</f>
        <v/>
      </c>
      <c r="Z21" s="64" t="str">
        <f>IF(入力シート!$I$10="","",MID(入力シート!$I$10,Z1,1))</f>
        <v/>
      </c>
      <c r="AA21" s="64" t="str">
        <f>IF(入力シート!$I$10="","",MID(入力シート!$I$10,AA1,1))</f>
        <v/>
      </c>
      <c r="AB21" s="64" t="str">
        <f>IF(入力シート!$I$10="","",MID(入力シート!$I$10,AB1,1))</f>
        <v/>
      </c>
      <c r="AC21" s="65" t="str">
        <f>IF(入力シート!$I$10="","",MID(入力シート!$I$10,AC1,1))</f>
        <v/>
      </c>
      <c r="AD21" s="66"/>
      <c r="AE21" s="47"/>
      <c r="AF21" s="60"/>
      <c r="AG21" s="61"/>
      <c r="AH21" s="61"/>
      <c r="AI21" s="61"/>
      <c r="AJ21" s="61"/>
      <c r="AK21" s="61"/>
      <c r="AL21" s="62"/>
      <c r="AM21" s="28"/>
      <c r="AN21" s="47"/>
      <c r="AO21" s="47"/>
      <c r="AP21" s="47"/>
      <c r="AQ21" s="47"/>
      <c r="AR21" s="47"/>
      <c r="AS21" s="47"/>
      <c r="AT21" s="47"/>
      <c r="AU21" s="67"/>
      <c r="AV21" s="47"/>
      <c r="AW21" s="47"/>
      <c r="BD21" s="50"/>
    </row>
    <row r="22" spans="1:184" ht="16.5" customHeight="1" thickBot="1" x14ac:dyDescent="0.2">
      <c r="A22" s="582" t="s">
        <v>10</v>
      </c>
      <c r="B22" s="583"/>
      <c r="C22" s="583"/>
      <c r="D22" s="583"/>
      <c r="E22" s="583"/>
      <c r="F22" s="583"/>
      <c r="G22" s="584"/>
      <c r="H22" s="595" t="str">
        <f>IF(入力シート!$I$9="","",MID(入力シート!$I$9,H2,1))</f>
        <v/>
      </c>
      <c r="I22" s="586"/>
      <c r="J22" s="586" t="str">
        <f>IF(入力シート!$I$9="","",MID(入力シート!$I$9,J2,1))</f>
        <v/>
      </c>
      <c r="K22" s="586"/>
      <c r="L22" s="586" t="str">
        <f>IF(入力シート!$I$9="","",MID(入力シート!$I$9,L2,1))</f>
        <v/>
      </c>
      <c r="M22" s="586"/>
      <c r="N22" s="586" t="str">
        <f>IF(入力シート!$I$9="","",MID(入力シート!$I$9,N2,1))</f>
        <v/>
      </c>
      <c r="O22" s="586"/>
      <c r="P22" s="586" t="str">
        <f>IF(入力シート!$I$9="","",MID(入力シート!$I$9,P2,1))</f>
        <v/>
      </c>
      <c r="Q22" s="586"/>
      <c r="R22" s="586" t="str">
        <f>IF(入力シート!$I$9="","",MID(入力シート!$I$9,R2,1))</f>
        <v/>
      </c>
      <c r="S22" s="586"/>
      <c r="T22" s="586" t="str">
        <f>IF(入力シート!$I$9="","",MID(入力シート!$I$9,T2,1))</f>
        <v/>
      </c>
      <c r="U22" s="586"/>
      <c r="V22" s="586" t="str">
        <f>IF(入力シート!$I$9="","",MID(入力シート!$I$9,V2,1))</f>
        <v/>
      </c>
      <c r="W22" s="586"/>
      <c r="X22" s="586" t="str">
        <f>IF(入力シート!$I$9="","",MID(入力シート!$I$9,X2,1))</f>
        <v/>
      </c>
      <c r="Y22" s="586"/>
      <c r="Z22" s="586" t="str">
        <f>IF(入力シート!$I$9="","",MID(入力シート!$I$9,Z2,1))</f>
        <v/>
      </c>
      <c r="AA22" s="586"/>
      <c r="AB22" s="586" t="str">
        <f>IF(入力シート!$I$9="","",MID(入力シート!$I$9,AB2,1))</f>
        <v/>
      </c>
      <c r="AC22" s="587"/>
      <c r="AD22" s="601"/>
      <c r="AE22" s="201"/>
      <c r="AF22" s="68"/>
      <c r="AG22" s="69"/>
      <c r="AH22" s="69"/>
      <c r="AI22" s="69"/>
      <c r="AJ22" s="69" t="s">
        <v>179</v>
      </c>
      <c r="AK22" s="69"/>
      <c r="AL22" s="70"/>
      <c r="AM22" s="28"/>
      <c r="AN22" s="61"/>
      <c r="AO22" s="61"/>
      <c r="AP22" s="61"/>
      <c r="AQ22" s="61"/>
      <c r="AR22" s="61"/>
      <c r="AS22" s="61"/>
      <c r="AT22" s="61"/>
      <c r="AU22" s="61"/>
      <c r="AV22" s="61"/>
      <c r="AW22" s="61"/>
    </row>
    <row r="23" spans="1:184" ht="16.5" customHeight="1" thickBot="1" x14ac:dyDescent="0.2">
      <c r="BC23" s="28"/>
      <c r="BD23" s="28"/>
      <c r="BE23" s="28"/>
    </row>
    <row r="24" spans="1:184" ht="16.5" customHeight="1" thickBot="1" x14ac:dyDescent="0.2">
      <c r="A24" s="588" t="s">
        <v>11</v>
      </c>
      <c r="B24" s="589"/>
      <c r="C24" s="589"/>
      <c r="D24" s="589"/>
      <c r="E24" s="589"/>
      <c r="F24" s="589"/>
      <c r="G24" s="590"/>
      <c r="H24" s="71" t="str">
        <f>IF(入力シート!$I$11="","",MID(入力シート!$I$11,1,1))</f>
        <v/>
      </c>
      <c r="I24" s="72" t="str">
        <f>IF(入力シート!$I$11="","",MID(入力シート!$I$11,2,1))</f>
        <v/>
      </c>
      <c r="J24" s="72" t="str">
        <f>IF(入力シート!$I$11="","",MID(入力シート!$I$11,3,1))</f>
        <v/>
      </c>
      <c r="K24" s="72" t="s">
        <v>12</v>
      </c>
      <c r="L24" s="72" t="str">
        <f>IF(入力シート!$L$11="","",MID(入力シート!$L$11,1,1))</f>
        <v/>
      </c>
      <c r="M24" s="72" t="str">
        <f>IF(入力シート!$L$11="","",MID(入力シート!$L$11,2,1))</f>
        <v/>
      </c>
      <c r="N24" s="72" t="str">
        <f>IF(入力シート!$L$11="","",MID(入力シート!$L$11,3,1))</f>
        <v/>
      </c>
      <c r="O24" s="73" t="str">
        <f>IF(入力シート!$L$11="","",MID(入力シート!$L$11,4,1))</f>
        <v/>
      </c>
      <c r="R24" s="588" t="s">
        <v>13</v>
      </c>
      <c r="S24" s="589"/>
      <c r="T24" s="589"/>
      <c r="U24" s="589"/>
      <c r="V24" s="589"/>
      <c r="W24" s="589"/>
      <c r="X24" s="590"/>
      <c r="Y24" s="591" t="str">
        <f>IF(入力シート!$N$12="","",MID(入力シート!$N$12,H2,1))</f>
        <v/>
      </c>
      <c r="Z24" s="592"/>
      <c r="AA24" s="592" t="str">
        <f>IF(入力シート!$N$12="","",MID(入力シート!$N$12,J2,1))</f>
        <v/>
      </c>
      <c r="AB24" s="592"/>
      <c r="AC24" s="592" t="str">
        <f>IF(入力シート!$N$12="","",MID(入力シート!$N$12,L2,1))</f>
        <v/>
      </c>
      <c r="AD24" s="592"/>
      <c r="AE24" s="592" t="str">
        <f>IF(入力シート!$N$12="","",MID(入力シート!$N$12,N2,1))</f>
        <v/>
      </c>
      <c r="AF24" s="600"/>
      <c r="AH24" s="588" t="s">
        <v>14</v>
      </c>
      <c r="AI24" s="589"/>
      <c r="AJ24" s="589"/>
      <c r="AK24" s="589"/>
      <c r="AL24" s="589"/>
      <c r="AM24" s="589"/>
      <c r="AN24" s="590"/>
      <c r="AO24" s="591" t="str">
        <f>IF(入力シート!$V$12="","",MID(入力シート!$V$12,H2,1))</f>
        <v/>
      </c>
      <c r="AP24" s="592"/>
      <c r="AQ24" s="592" t="str">
        <f>IF(入力シート!$V$12="","",MID(入力シート!$V$12,J2,1))</f>
        <v/>
      </c>
      <c r="AR24" s="592"/>
      <c r="AS24" s="592" t="str">
        <f>IF(入力シート!$V$12="","",MID(入力シート!$V$12,L2,1))</f>
        <v/>
      </c>
      <c r="AT24" s="592"/>
      <c r="AU24" s="592" t="str">
        <f>IF(入力シート!$V$12="","",MID(入力シート!$V$12,N2,1))</f>
        <v/>
      </c>
      <c r="AV24" s="592"/>
      <c r="AW24" s="592" t="str">
        <f>IF(入力シート!$V$12="","",MID(入力シート!$V$12,P2,1))</f>
        <v/>
      </c>
      <c r="AX24" s="592"/>
      <c r="AY24" s="592" t="str">
        <f>IF(入力シート!$V$12="","",MID(入力シート!$V$12,R2,1))</f>
        <v/>
      </c>
      <c r="AZ24" s="592"/>
      <c r="BA24" s="592" t="str">
        <f>IF(入力シート!$V$12="","",MID(入力シート!$V$12,T2,1))</f>
        <v/>
      </c>
      <c r="BB24" s="600"/>
      <c r="BC24" s="28"/>
      <c r="BD24" s="28"/>
      <c r="BE24" s="28"/>
    </row>
    <row r="25" spans="1:184" ht="16.5" customHeight="1" thickBot="1" x14ac:dyDescent="0.2">
      <c r="BC25" s="74"/>
      <c r="BD25" s="74"/>
      <c r="BE25" s="74"/>
    </row>
    <row r="26" spans="1:184" ht="16.5" customHeight="1" thickBot="1" x14ac:dyDescent="0.2">
      <c r="A26" s="609" t="s">
        <v>15</v>
      </c>
      <c r="B26" s="610"/>
      <c r="C26" s="610"/>
      <c r="D26" s="610"/>
      <c r="E26" s="610"/>
      <c r="F26" s="610"/>
      <c r="G26" s="610"/>
      <c r="H26" s="591" t="str">
        <f>IF(入力シート!$N$13="","",MID(入力シート!$N$13,H2,1))</f>
        <v/>
      </c>
      <c r="I26" s="592"/>
      <c r="J26" s="592" t="str">
        <f>IF(入力シート!$N$13="","",MID(入力シート!$N$13,J2,1))</f>
        <v/>
      </c>
      <c r="K26" s="592"/>
      <c r="L26" s="592" t="str">
        <f>IF(入力シート!$N$13="","",MID(入力シート!$N$13,L2,1))</f>
        <v/>
      </c>
      <c r="M26" s="592"/>
      <c r="N26" s="592" t="str">
        <f>IF(入力シート!$N$13="","",MID(入力シート!$N$13,N2,1))</f>
        <v/>
      </c>
      <c r="O26" s="592"/>
      <c r="P26" s="592" t="str">
        <f>IF(入力シート!$N$13="","",MID(入力シート!$N$13,P2,1))</f>
        <v/>
      </c>
      <c r="Q26" s="592"/>
      <c r="R26" s="592" t="str">
        <f>IF(入力シート!$N$13="","",MID(入力シート!$N$13,R2,1))</f>
        <v/>
      </c>
      <c r="S26" s="592"/>
      <c r="T26" s="592" t="str">
        <f>IF(入力シート!$N$13="","",MID(入力シート!$N$13,T2,1))</f>
        <v/>
      </c>
      <c r="U26" s="592"/>
      <c r="V26" s="592" t="str">
        <f>IF(入力シート!$N$13="","",MID(入力シート!$N$13,V2,1))</f>
        <v/>
      </c>
      <c r="W26" s="592"/>
      <c r="X26" s="592" t="str">
        <f>IF(入力シート!$N$13="","",MID(入力シート!$N$13,X2,1))</f>
        <v/>
      </c>
      <c r="Y26" s="592"/>
      <c r="Z26" s="592" t="str">
        <f>IF(入力シート!$N$13="","",MID(入力シート!$N$13,Z2,1))</f>
        <v/>
      </c>
      <c r="AA26" s="592"/>
      <c r="AB26" s="592" t="str">
        <f>IF(入力シート!$N$13="","",MID(入力シート!$N$13,AB2,1))</f>
        <v/>
      </c>
      <c r="AC26" s="592"/>
      <c r="AD26" s="592" t="str">
        <f>IF(入力シート!$N$13="","",MID(入力シート!$N$13,AD2,1))</f>
        <v/>
      </c>
      <c r="AE26" s="592"/>
      <c r="AF26" s="592" t="str">
        <f>IF(入力シート!$N$13="","",MID(入力シート!$N$13,AF2,1))</f>
        <v/>
      </c>
      <c r="AG26" s="592"/>
      <c r="AH26" s="592" t="str">
        <f>IF(入力シート!$N$13="","",MID(入力シート!$N$13,AH2,1))</f>
        <v/>
      </c>
      <c r="AI26" s="592"/>
      <c r="AJ26" s="592" t="str">
        <f>IF(入力シート!$N$13="","",MID(入力シート!$N$13,AJ2,1))</f>
        <v/>
      </c>
      <c r="AK26" s="592"/>
      <c r="AL26" s="592" t="str">
        <f>IF(入力シート!$N$13="","",MID(入力シート!$N$13,AL2,1))</f>
        <v/>
      </c>
      <c r="AM26" s="592"/>
      <c r="AN26" s="592" t="str">
        <f>IF(入力シート!$N$13="","",MID(入力シート!$N$13,AN2,1))</f>
        <v/>
      </c>
      <c r="AO26" s="592"/>
      <c r="AP26" s="592" t="str">
        <f>IF(入力シート!$N$13="","",MID(入力シート!$N$13,AP2,1))</f>
        <v/>
      </c>
      <c r="AQ26" s="592"/>
      <c r="AR26" s="592" t="str">
        <f>IF(入力シート!$N$13="","",MID(入力シート!$N$13,AR2,1))</f>
        <v/>
      </c>
      <c r="AS26" s="592"/>
      <c r="AT26" s="592" t="str">
        <f>IF(入力シート!$N$13="","",MID(入力シート!$N$13,AT2,1))</f>
        <v/>
      </c>
      <c r="AU26" s="592"/>
      <c r="AV26" s="592" t="str">
        <f>IF(入力シート!$N$13="","",MID(入力シート!$N$13,AV2,1))</f>
        <v/>
      </c>
      <c r="AW26" s="592"/>
      <c r="AX26" s="592" t="str">
        <f>IF(入力シート!$N$13="","",MID(入力シート!$N$13,AX2,1))</f>
        <v/>
      </c>
      <c r="AY26" s="592"/>
      <c r="AZ26" s="592" t="str">
        <f>IF(入力シート!$N$13="","",MID(入力シート!$N$13,AZ2,1))</f>
        <v/>
      </c>
      <c r="BA26" s="592"/>
      <c r="BB26" s="592" t="str">
        <f>IF(入力シート!$N$13="","",MID(入力シート!$N$13,BB2,1))</f>
        <v/>
      </c>
      <c r="BC26" s="592"/>
      <c r="BD26" s="592" t="str">
        <f>IF(入力シート!$N$13="","",MID(入力シート!$N$13,BD2,1))</f>
        <v/>
      </c>
      <c r="BE26" s="600"/>
    </row>
    <row r="27" spans="1:184" ht="16.5" customHeight="1" thickBot="1" x14ac:dyDescent="0.2">
      <c r="A27" s="612"/>
      <c r="B27" s="613"/>
      <c r="C27" s="613"/>
      <c r="D27" s="613"/>
      <c r="E27" s="613"/>
      <c r="F27" s="613"/>
      <c r="G27" s="613"/>
      <c r="H27" s="591" t="str">
        <f>IF(入力シート!$N$13="","",MID(入力シート!$N$13,BF2,1))</f>
        <v/>
      </c>
      <c r="I27" s="592"/>
      <c r="J27" s="592" t="str">
        <f>IF(入力シート!$N$13="","",MID(入力シート!$N$13,BH2,1))</f>
        <v/>
      </c>
      <c r="K27" s="592"/>
      <c r="L27" s="592" t="str">
        <f>IF(入力シート!$N$13="","",MID(入力シート!$N$13,BJ2,1))</f>
        <v/>
      </c>
      <c r="M27" s="592"/>
      <c r="N27" s="592" t="str">
        <f>IF(入力シート!$N$13="","",MID(入力シート!$N$13,BL2,1))</f>
        <v/>
      </c>
      <c r="O27" s="592"/>
      <c r="P27" s="592" t="str">
        <f>IF(入力シート!$N$13="","",MID(入力シート!$N$13,BN2,1))</f>
        <v/>
      </c>
      <c r="Q27" s="592"/>
      <c r="R27" s="592" t="str">
        <f>IF(入力シート!$N$13="","",MID(入力シート!$N$13,BP2,1))</f>
        <v/>
      </c>
      <c r="S27" s="592"/>
      <c r="T27" s="592" t="str">
        <f>IF(入力シート!$N$13="","",MID(入力シート!$N$13,BR2,1))</f>
        <v/>
      </c>
      <c r="U27" s="592"/>
      <c r="V27" s="592" t="str">
        <f>IF(入力シート!$N$13="","",MID(入力シート!$N$13,BT2,1))</f>
        <v/>
      </c>
      <c r="W27" s="592"/>
      <c r="X27" s="592" t="str">
        <f>IF(入力シート!$N$13="","",MID(入力シート!$N$13,BV2,1))</f>
        <v/>
      </c>
      <c r="Y27" s="592"/>
      <c r="Z27" s="592" t="str">
        <f>IF(入力シート!$N$13="","",MID(入力シート!$N$13,BX2,1))</f>
        <v/>
      </c>
      <c r="AA27" s="592"/>
      <c r="AB27" s="592" t="str">
        <f>IF(入力シート!$N$13="","",MID(入力シート!$N$13,BZ2,1))</f>
        <v/>
      </c>
      <c r="AC27" s="592"/>
      <c r="AD27" s="592" t="str">
        <f>IF(入力シート!$N$13="","",MID(入力シート!$N$13,CB2,1))</f>
        <v/>
      </c>
      <c r="AE27" s="592"/>
      <c r="AF27" s="592" t="str">
        <f>IF(入力シート!$N$13="","",MID(入力シート!$N$13,CD2,1))</f>
        <v/>
      </c>
      <c r="AG27" s="592"/>
      <c r="AH27" s="592" t="str">
        <f>IF(入力シート!$N$13="","",MID(入力シート!$N$13,CF2,1))</f>
        <v/>
      </c>
      <c r="AI27" s="592"/>
      <c r="AJ27" s="592" t="str">
        <f>IF(入力シート!$N$13="","",MID(入力シート!$N$13,CH2,1))</f>
        <v/>
      </c>
      <c r="AK27" s="592"/>
      <c r="AL27" s="592" t="str">
        <f>IF(入力シート!$N$13="","",MID(入力シート!$N$13,CJ2,1))</f>
        <v/>
      </c>
      <c r="AM27" s="592"/>
      <c r="AN27" s="592" t="str">
        <f>IF(入力シート!$N$13="","",MID(入力シート!$N$13,CL2,1))</f>
        <v/>
      </c>
      <c r="AO27" s="592"/>
      <c r="AP27" s="592" t="str">
        <f>IF(入力シート!$N$13="","",MID(入力シート!$N$13,CN2,1))</f>
        <v/>
      </c>
      <c r="AQ27" s="592"/>
      <c r="AR27" s="592" t="str">
        <f>IF(入力シート!$N$13="","",MID(入力シート!$N$13,CP2,1))</f>
        <v/>
      </c>
      <c r="AS27" s="592"/>
      <c r="AT27" s="592" t="str">
        <f>IF(入力シート!$N$13="","",MID(入力シート!$N$13,CR2,1))</f>
        <v/>
      </c>
      <c r="AU27" s="592"/>
      <c r="AV27" s="592" t="str">
        <f>IF(入力シート!$N$13="","",MID(入力シート!$N$13,CT2,1))</f>
        <v/>
      </c>
      <c r="AW27" s="592"/>
      <c r="AX27" s="592" t="str">
        <f>IF(入力シート!$N$13="","",MID(入力シート!$N$13,CV2,1))</f>
        <v/>
      </c>
      <c r="AY27" s="592"/>
      <c r="AZ27" s="592" t="str">
        <f>IF(入力シート!$N$13="","",MID(入力シート!$N$13,CX2,1))</f>
        <v/>
      </c>
      <c r="BA27" s="592"/>
      <c r="BB27" s="592" t="str">
        <f>IF(入力シート!$N$13="","",MID(入力シート!$N$13,CZ2,1))</f>
        <v/>
      </c>
      <c r="BC27" s="592"/>
      <c r="BD27" s="592" t="str">
        <f>IF(入力シート!$N$13="","",MID(入力シート!$N$13,DB2,1))</f>
        <v/>
      </c>
      <c r="BE27" s="600"/>
    </row>
    <row r="28" spans="1:184" ht="16.5" customHeight="1" thickBot="1" x14ac:dyDescent="0.2"/>
    <row r="29" spans="1:184" ht="16.5" customHeight="1" thickBot="1" x14ac:dyDescent="0.2">
      <c r="A29" s="588" t="s">
        <v>16</v>
      </c>
      <c r="B29" s="589"/>
      <c r="C29" s="589"/>
      <c r="D29" s="589"/>
      <c r="E29" s="589"/>
      <c r="F29" s="589"/>
      <c r="G29" s="589"/>
      <c r="H29" s="75" t="str">
        <f>IF(入力シート!$I$14="","",MID(入力シート!$I$14,H1,1))</f>
        <v/>
      </c>
      <c r="I29" s="76" t="str">
        <f>IF(入力シート!$I$14="","",MID(入力シート!$I$14,I1,1))</f>
        <v/>
      </c>
      <c r="J29" s="76" t="str">
        <f>IF(入力シート!$I$14="","",MID(入力シート!$I$14,J1,1))</f>
        <v/>
      </c>
      <c r="K29" s="76" t="str">
        <f>IF(入力シート!$I$14="","",MID(入力シート!$I$14,K1,1))</f>
        <v/>
      </c>
      <c r="L29" s="76" t="str">
        <f>IF(入力シート!$I$14="","",MID(入力シート!$I$14,L1,1))</f>
        <v/>
      </c>
      <c r="M29" s="76" t="str">
        <f>IF(入力シート!$I$14="","",MID(入力シート!$I$14,M1,1))</f>
        <v/>
      </c>
      <c r="N29" s="76" t="str">
        <f>IF(入力シート!$I$14="","",MID(入力シート!$I$14,N1,1))</f>
        <v/>
      </c>
      <c r="O29" s="76" t="str">
        <f>IF(入力シート!$I$14="","",MID(入力シート!$I$14,O1,1))</f>
        <v/>
      </c>
      <c r="P29" s="76" t="str">
        <f>IF(入力シート!$I$14="","",MID(入力シート!$I$14,P1,1))</f>
        <v/>
      </c>
      <c r="Q29" s="76" t="str">
        <f>IF(入力シート!$I$14="","",MID(入力シート!$I$14,Q1,1))</f>
        <v/>
      </c>
      <c r="R29" s="76" t="str">
        <f>IF(入力シート!$I$14="","",MID(入力シート!$I$14,R1,1))</f>
        <v/>
      </c>
      <c r="S29" s="77" t="str">
        <f>IF(入力シート!$I$14="","",MID(入力シート!$I$14,S1,1))</f>
        <v/>
      </c>
      <c r="X29" s="298" t="s">
        <v>380</v>
      </c>
      <c r="Y29" s="299"/>
      <c r="Z29" s="299"/>
      <c r="AA29" s="299"/>
      <c r="AB29" s="299"/>
      <c r="AC29" s="299"/>
      <c r="AD29" s="299"/>
      <c r="AE29" s="75" t="str">
        <f>IF(入力シート!$V$14="","",MID(入力シート!$V$14,H1,1))</f>
        <v/>
      </c>
      <c r="AF29" s="76" t="str">
        <f>IF(入力シート!$V$14="","",MID(入力シート!$V$14,I1,1))</f>
        <v/>
      </c>
      <c r="AG29" s="76" t="str">
        <f>IF(入力シート!$V$14="","",MID(入力シート!$V$14,J1,1))</f>
        <v/>
      </c>
      <c r="AH29" s="76" t="str">
        <f>IF(入力シート!$V$14="","",MID(入力シート!$V$14,K1,1))</f>
        <v/>
      </c>
      <c r="AI29" s="76" t="str">
        <f>IF(入力シート!$V$14="","",MID(入力シート!$V$14,L1,1))</f>
        <v/>
      </c>
      <c r="AJ29" s="76" t="str">
        <f>IF(入力シート!$V$14="","",MID(入力シート!$V$14,M1,1))</f>
        <v/>
      </c>
      <c r="AK29" s="76" t="str">
        <f>IF(入力シート!$V$14="","",MID(入力シート!$V$14,N1,1))</f>
        <v/>
      </c>
      <c r="AL29" s="76" t="str">
        <f>IF(入力シート!$V$14="","",MID(入力シート!$V$14,O1,1))</f>
        <v/>
      </c>
      <c r="AM29" s="76" t="str">
        <f>IF(入力シート!$V$14="","",MID(入力シート!$V$14,P1,1))</f>
        <v/>
      </c>
      <c r="AN29" s="76" t="str">
        <f>IF(入力シート!$V$14="","",MID(入力シート!$V$14,Q1,1))</f>
        <v/>
      </c>
      <c r="AO29" s="76" t="str">
        <f>IF(入力シート!$V$14="","",MID(入力シート!$V$14,R1,1))</f>
        <v/>
      </c>
      <c r="AP29" s="77" t="str">
        <f>IF(入力シート!$V$14="","",MID(入力シート!$V$14,S1,1))</f>
        <v/>
      </c>
    </row>
    <row r="30" spans="1:184" ht="16.5" customHeight="1" x14ac:dyDescent="0.15"/>
    <row r="31" spans="1:184" ht="16.5" customHeight="1" thickBot="1" x14ac:dyDescent="0.2">
      <c r="H31" s="78" t="s">
        <v>19</v>
      </c>
      <c r="I31" s="78" t="s">
        <v>20</v>
      </c>
      <c r="J31" s="78" t="s">
        <v>21</v>
      </c>
      <c r="K31" s="78" t="s">
        <v>22</v>
      </c>
      <c r="L31" s="78" t="s">
        <v>23</v>
      </c>
      <c r="M31" s="78" t="s">
        <v>24</v>
      </c>
      <c r="N31" s="78" t="s">
        <v>25</v>
      </c>
      <c r="O31" s="78" t="s">
        <v>26</v>
      </c>
      <c r="P31" s="78" t="s">
        <v>27</v>
      </c>
      <c r="Q31" s="78" t="s">
        <v>61</v>
      </c>
      <c r="R31" s="78" t="s">
        <v>28</v>
      </c>
      <c r="S31" s="78" t="s">
        <v>29</v>
      </c>
      <c r="T31" s="78" t="s">
        <v>30</v>
      </c>
      <c r="U31" s="78" t="s">
        <v>62</v>
      </c>
      <c r="V31" s="78" t="s">
        <v>31</v>
      </c>
      <c r="W31" s="78" t="s">
        <v>63</v>
      </c>
      <c r="X31" s="78" t="s">
        <v>32</v>
      </c>
      <c r="Y31" s="78" t="s">
        <v>33</v>
      </c>
      <c r="Z31" s="78" t="s">
        <v>34</v>
      </c>
      <c r="AA31" s="78" t="s">
        <v>35</v>
      </c>
      <c r="AB31" s="78" t="s">
        <v>36</v>
      </c>
      <c r="AC31" s="78" t="s">
        <v>37</v>
      </c>
      <c r="AD31" s="78" t="s">
        <v>38</v>
      </c>
      <c r="AE31" s="78" t="s">
        <v>39</v>
      </c>
      <c r="AF31" s="78" t="s">
        <v>40</v>
      </c>
      <c r="AG31" s="78" t="s">
        <v>41</v>
      </c>
      <c r="AH31" s="78" t="s">
        <v>42</v>
      </c>
      <c r="AI31" s="78" t="s">
        <v>43</v>
      </c>
      <c r="AJ31" s="79" t="s">
        <v>181</v>
      </c>
      <c r="AK31" s="79" t="s">
        <v>312</v>
      </c>
      <c r="AM31" s="79"/>
    </row>
    <row r="32" spans="1:184" ht="16.5" customHeight="1" thickBot="1" x14ac:dyDescent="0.2">
      <c r="A32" s="234" t="s">
        <v>18</v>
      </c>
      <c r="B32" s="235"/>
      <c r="C32" s="235"/>
      <c r="D32" s="235"/>
      <c r="E32" s="235"/>
      <c r="F32" s="235"/>
      <c r="G32" s="235"/>
      <c r="H32" s="80" t="str">
        <f>IF(入力シート!A17="","",入力シート!A17)</f>
        <v/>
      </c>
      <c r="I32" s="81" t="str">
        <f>IF(入力シート!B17="","",入力シート!B17)</f>
        <v/>
      </c>
      <c r="J32" s="81" t="str">
        <f>IF(入力シート!C17="","",入力シート!C17)</f>
        <v/>
      </c>
      <c r="K32" s="81" t="str">
        <f>IF(入力シート!D17="","",入力シート!D17)</f>
        <v/>
      </c>
      <c r="L32" s="81" t="str">
        <f>IF(入力シート!E17="","",入力シート!E17)</f>
        <v/>
      </c>
      <c r="M32" s="81" t="str">
        <f>IF(入力シート!F17="","",入力シート!F17)</f>
        <v/>
      </c>
      <c r="N32" s="81" t="str">
        <f>IF(入力シート!G17="","",入力シート!G17)</f>
        <v/>
      </c>
      <c r="O32" s="81" t="str">
        <f>IF(入力シート!H17="","",入力シート!H17)</f>
        <v/>
      </c>
      <c r="P32" s="81" t="str">
        <f>IF(入力シート!I17="","",入力シート!I17)</f>
        <v/>
      </c>
      <c r="Q32" s="81" t="str">
        <f>IF(入力シート!J17="","",入力シート!J17)</f>
        <v/>
      </c>
      <c r="R32" s="81" t="str">
        <f>IF(入力シート!K17="","",入力シート!K17)</f>
        <v/>
      </c>
      <c r="S32" s="81" t="str">
        <f>IF(入力シート!L17="","",入力シート!L17)</f>
        <v/>
      </c>
      <c r="T32" s="81" t="str">
        <f>IF(入力シート!M17="","",入力シート!M17)</f>
        <v/>
      </c>
      <c r="U32" s="81" t="str">
        <f>IF(入力シート!N17="","",入力シート!N17)</f>
        <v/>
      </c>
      <c r="V32" s="81" t="str">
        <f>IF(入力シート!O17="","",入力シート!O17)</f>
        <v/>
      </c>
      <c r="W32" s="81" t="str">
        <f>IF(入力シート!P17="","",入力シート!P17)</f>
        <v/>
      </c>
      <c r="X32" s="81" t="str">
        <f>IF(入力シート!Q17="","",入力シート!Q17)</f>
        <v/>
      </c>
      <c r="Y32" s="81" t="str">
        <f>IF(入力シート!R17="","",入力シート!R17)</f>
        <v/>
      </c>
      <c r="Z32" s="81" t="str">
        <f>IF(入力シート!S17="","",入力シート!S17)</f>
        <v/>
      </c>
      <c r="AA32" s="81" t="str">
        <f>IF(入力シート!T17="","",入力シート!T17)</f>
        <v/>
      </c>
      <c r="AB32" s="81" t="str">
        <f>IF(入力シート!U17="","",入力シート!U17)</f>
        <v/>
      </c>
      <c r="AC32" s="81" t="str">
        <f>IF(入力シート!V17="","",入力シート!V17)</f>
        <v/>
      </c>
      <c r="AD32" s="81" t="str">
        <f>IF(入力シート!W17="","",入力シート!W17)</f>
        <v/>
      </c>
      <c r="AE32" s="81" t="str">
        <f>IF(入力シート!X17="","",入力シート!X17)</f>
        <v/>
      </c>
      <c r="AF32" s="81" t="str">
        <f>IF(入力シート!Y17="","",入力シート!Y17)</f>
        <v/>
      </c>
      <c r="AG32" s="81" t="str">
        <f>IF(入力シート!Z17="","",入力シート!Z17)</f>
        <v/>
      </c>
      <c r="AH32" s="81" t="str">
        <f>IF(入力シート!AA17="","",入力シート!AA17)</f>
        <v/>
      </c>
      <c r="AI32" s="81" t="str">
        <f>IF(入力シート!AB17="","",入力シート!AB17)</f>
        <v/>
      </c>
      <c r="AJ32" s="81" t="str">
        <f>IF(入力シート!AC17="","",入力シート!AC17)</f>
        <v/>
      </c>
      <c r="AK32" s="82" t="str">
        <f>IF(入力シート!AD17="","",入力シート!AD17)</f>
        <v/>
      </c>
      <c r="AM32" s="606" t="s">
        <v>44</v>
      </c>
      <c r="AN32" s="607"/>
      <c r="AO32" s="607"/>
      <c r="AP32" s="607"/>
      <c r="AQ32" s="607"/>
      <c r="AR32" s="607"/>
      <c r="AS32" s="607"/>
      <c r="AT32" s="607"/>
      <c r="AU32" s="607"/>
      <c r="AV32" s="607"/>
      <c r="AW32" s="608"/>
      <c r="AX32" s="83" t="str">
        <f>IF(GA32=0,"",IF($GA$32&gt;=43586,"R","H"))</f>
        <v/>
      </c>
      <c r="AY32" s="84" t="str">
        <f>IF(GA32=0,"",MID($GB$32,3,1))</f>
        <v/>
      </c>
      <c r="AZ32" s="85" t="str">
        <f>IF(GA32=0,"",MID($GB$32,4,1))</f>
        <v/>
      </c>
      <c r="BA32" s="84" t="str">
        <f>IF(GA32=0,"",MID($GB$32,6,1))</f>
        <v/>
      </c>
      <c r="BB32" s="85" t="str">
        <f>IF(GA32=0,"",MID($GB$32,7,1))</f>
        <v/>
      </c>
      <c r="BC32" s="84" t="str">
        <f>IF(GA32=0,"",MID($GB$32,9,1))</f>
        <v/>
      </c>
      <c r="BD32" s="82" t="str">
        <f>IF(GA32=0,"",MID($GB$32,10,1))</f>
        <v/>
      </c>
      <c r="GA32" s="21">
        <f>入力シート!Y15</f>
        <v>0</v>
      </c>
      <c r="GB32" s="22" t="str">
        <f>TEXT(入力シート!Y15,"gggee年mm月dd日")</f>
        <v>明治33年01月00日</v>
      </c>
    </row>
    <row r="33" spans="1:125" ht="16.5" customHeight="1" thickBot="1" x14ac:dyDescent="0.2">
      <c r="DK33" s="28"/>
      <c r="DL33" s="28"/>
      <c r="DM33" s="28"/>
      <c r="DN33" s="28"/>
      <c r="DO33" s="28"/>
      <c r="DP33" s="28"/>
      <c r="DQ33" s="28"/>
      <c r="DR33" s="28"/>
      <c r="DS33" s="28"/>
      <c r="DT33" s="28"/>
      <c r="DU33" s="28"/>
    </row>
    <row r="34" spans="1:125" ht="16.5" customHeight="1" thickBot="1" x14ac:dyDescent="0.2">
      <c r="A34" s="234" t="s">
        <v>65</v>
      </c>
      <c r="B34" s="235"/>
      <c r="C34" s="235"/>
      <c r="D34" s="235"/>
      <c r="E34" s="235"/>
      <c r="F34" s="235"/>
      <c r="G34" s="235"/>
      <c r="H34" s="602" t="str">
        <f>IF(入力シート!$I$18="","",IF(入力シート!$I$18=入力シート!$CA$5,1,0))</f>
        <v/>
      </c>
      <c r="I34" s="603"/>
      <c r="K34" s="46">
        <v>1</v>
      </c>
      <c r="L34" s="2" t="s">
        <v>1</v>
      </c>
      <c r="M34" s="2" t="s">
        <v>46</v>
      </c>
      <c r="T34" s="46">
        <v>0</v>
      </c>
      <c r="U34" s="2" t="s">
        <v>1</v>
      </c>
      <c r="V34" s="2" t="s">
        <v>47</v>
      </c>
      <c r="DK34" s="28"/>
      <c r="DL34" s="28"/>
      <c r="DM34" s="28"/>
      <c r="DN34" s="28"/>
      <c r="DO34" s="28"/>
      <c r="DP34" s="28"/>
      <c r="DQ34" s="28"/>
      <c r="DR34" s="28"/>
      <c r="DS34" s="28"/>
      <c r="DT34" s="28"/>
      <c r="DU34" s="28"/>
    </row>
    <row r="35" spans="1:125" ht="16.5" customHeight="1" thickBot="1" x14ac:dyDescent="0.2">
      <c r="A35" s="234" t="s">
        <v>66</v>
      </c>
      <c r="B35" s="235"/>
      <c r="C35" s="235"/>
      <c r="D35" s="235"/>
      <c r="E35" s="235"/>
      <c r="F35" s="235"/>
      <c r="G35" s="235"/>
      <c r="H35" s="216" t="str">
        <f>IF(入力シート!$I$18="","",IF($H$34=1,入力シート!$R$18,""))</f>
        <v/>
      </c>
      <c r="I35" s="217"/>
      <c r="J35" s="217"/>
      <c r="K35" s="217"/>
      <c r="L35" s="217"/>
      <c r="M35" s="217"/>
      <c r="N35" s="217"/>
      <c r="O35" s="217"/>
      <c r="P35" s="217"/>
      <c r="Q35" s="217"/>
      <c r="R35" s="217"/>
      <c r="S35" s="217"/>
      <c r="T35" s="217"/>
      <c r="U35" s="217"/>
      <c r="V35" s="217"/>
      <c r="W35" s="218"/>
      <c r="Y35" s="298" t="s">
        <v>15</v>
      </c>
      <c r="Z35" s="299"/>
      <c r="AA35" s="299"/>
      <c r="AB35" s="299"/>
      <c r="AC35" s="299"/>
      <c r="AD35" s="604" t="str">
        <f>IF($H$34=1,入力シート!$R$20,"")</f>
        <v/>
      </c>
      <c r="AE35" s="605"/>
      <c r="AF35" s="605"/>
      <c r="AG35" s="605"/>
      <c r="AH35" s="605"/>
      <c r="AI35" s="605"/>
      <c r="AJ35" s="605"/>
      <c r="AK35" s="605"/>
      <c r="AL35" s="605"/>
      <c r="AM35" s="605"/>
      <c r="AN35" s="605"/>
      <c r="AO35" s="605"/>
      <c r="AP35" s="605"/>
      <c r="AQ35" s="605"/>
      <c r="AR35" s="605"/>
      <c r="AS35" s="605"/>
      <c r="AT35" s="605"/>
      <c r="AU35" s="605"/>
      <c r="AV35" s="605"/>
      <c r="AW35" s="605"/>
      <c r="AX35" s="605"/>
      <c r="AY35" s="605"/>
      <c r="AZ35" s="605"/>
      <c r="BA35" s="605"/>
      <c r="BB35" s="605"/>
      <c r="BC35" s="605"/>
      <c r="BD35" s="605"/>
      <c r="BE35" s="622"/>
      <c r="DK35" s="28"/>
      <c r="DL35" s="28"/>
      <c r="DM35" s="28"/>
      <c r="DN35" s="28"/>
      <c r="DO35" s="28"/>
      <c r="DP35" s="28"/>
      <c r="DQ35" s="28"/>
      <c r="DR35" s="28"/>
      <c r="DS35" s="28"/>
      <c r="DT35" s="28"/>
      <c r="DU35" s="28"/>
    </row>
    <row r="36" spans="1:125" ht="16.5" customHeight="1" thickBot="1" x14ac:dyDescent="0.2">
      <c r="AD36" s="1"/>
      <c r="DK36" s="28"/>
      <c r="DL36" s="28"/>
      <c r="DM36" s="28"/>
      <c r="DN36" s="28"/>
      <c r="DO36" s="28"/>
      <c r="DP36" s="28"/>
      <c r="DQ36" s="28"/>
      <c r="DR36" s="28"/>
      <c r="DS36" s="28"/>
      <c r="DT36" s="28"/>
      <c r="DU36" s="28"/>
    </row>
    <row r="37" spans="1:125" ht="16.5" customHeight="1" thickBot="1" x14ac:dyDescent="0.2">
      <c r="A37" s="234" t="s">
        <v>45</v>
      </c>
      <c r="B37" s="235"/>
      <c r="C37" s="235"/>
      <c r="D37" s="235"/>
      <c r="E37" s="235"/>
      <c r="F37" s="235"/>
      <c r="G37" s="235"/>
      <c r="H37" s="216" t="str">
        <f>IF(入力シート!$I$21="","",IF(入力シート!$I$21=入力シート!$CB$5,1,0))</f>
        <v/>
      </c>
      <c r="I37" s="218"/>
      <c r="K37" s="46">
        <v>1</v>
      </c>
      <c r="L37" s="2" t="s">
        <v>1</v>
      </c>
      <c r="M37" s="2" t="s">
        <v>48</v>
      </c>
      <c r="U37" s="46">
        <v>0</v>
      </c>
      <c r="V37" s="2" t="s">
        <v>1</v>
      </c>
      <c r="W37" s="2" t="s">
        <v>49</v>
      </c>
      <c r="AF37" s="2" t="s">
        <v>177</v>
      </c>
      <c r="DK37" s="28"/>
      <c r="DL37" s="28"/>
      <c r="DM37" s="28"/>
      <c r="DN37" s="28"/>
      <c r="DO37" s="28"/>
      <c r="DP37" s="28"/>
      <c r="DQ37" s="28"/>
      <c r="DR37" s="28"/>
      <c r="DS37" s="28"/>
      <c r="DT37" s="28"/>
      <c r="DU37" s="28"/>
    </row>
    <row r="38" spans="1:125" ht="16.5" customHeight="1" thickBot="1" x14ac:dyDescent="0.2">
      <c r="DK38" s="28"/>
      <c r="DL38" s="28"/>
      <c r="DM38" s="28"/>
      <c r="DN38" s="28"/>
      <c r="DO38" s="28"/>
      <c r="DP38" s="28"/>
      <c r="DQ38" s="28"/>
      <c r="DR38" s="28"/>
      <c r="DS38" s="28"/>
      <c r="DT38" s="28"/>
      <c r="DU38" s="28"/>
    </row>
    <row r="39" spans="1:125" ht="16.5" customHeight="1" thickBot="1" x14ac:dyDescent="0.2">
      <c r="A39" s="234" t="s">
        <v>50</v>
      </c>
      <c r="B39" s="235"/>
      <c r="C39" s="235"/>
      <c r="D39" s="235"/>
      <c r="E39" s="235"/>
      <c r="F39" s="235"/>
      <c r="G39" s="585"/>
      <c r="H39" s="216" t="str">
        <f>IF(入力シート!$I$31="","",IF(入力シート!$I$31=入力シート!$CC$5,1,0))</f>
        <v/>
      </c>
      <c r="I39" s="218"/>
      <c r="K39" s="46">
        <v>1</v>
      </c>
      <c r="L39" s="2" t="s">
        <v>1</v>
      </c>
      <c r="M39" s="2" t="s">
        <v>51</v>
      </c>
      <c r="U39" s="46">
        <v>0</v>
      </c>
      <c r="V39" s="2" t="s">
        <v>1</v>
      </c>
      <c r="W39" s="2" t="s">
        <v>52</v>
      </c>
      <c r="AD39" s="604" t="s">
        <v>293</v>
      </c>
      <c r="AE39" s="605"/>
      <c r="AF39" s="605"/>
      <c r="AG39" s="605"/>
      <c r="AH39" s="605"/>
      <c r="AI39" s="605"/>
      <c r="AJ39" s="605"/>
      <c r="AK39" s="605"/>
      <c r="AL39" s="605"/>
      <c r="AM39" s="605"/>
      <c r="AN39" s="605"/>
      <c r="AO39" s="605"/>
      <c r="AP39" s="605" t="str">
        <f>IF(入力シート!R31="","",入力シート!R31&amp;"　"&amp;入力シート!Z31)</f>
        <v/>
      </c>
      <c r="AQ39" s="605"/>
      <c r="AR39" s="605"/>
      <c r="AS39" s="605"/>
      <c r="AT39" s="605"/>
      <c r="AU39" s="605"/>
      <c r="AV39" s="605"/>
      <c r="AW39" s="605"/>
      <c r="AX39" s="605"/>
      <c r="AY39" s="605"/>
      <c r="AZ39" s="605"/>
      <c r="BA39" s="605"/>
      <c r="BB39" s="605"/>
      <c r="BC39" s="605"/>
      <c r="BD39" s="605"/>
      <c r="BE39" s="86" t="s">
        <v>294</v>
      </c>
    </row>
    <row r="40" spans="1:125" ht="16.5" customHeight="1" thickBot="1" x14ac:dyDescent="0.2"/>
    <row r="41" spans="1:125" ht="16.5" customHeight="1" thickBot="1" x14ac:dyDescent="0.2">
      <c r="A41" s="234" t="s">
        <v>53</v>
      </c>
      <c r="B41" s="235"/>
      <c r="C41" s="235"/>
      <c r="D41" s="235"/>
      <c r="E41" s="235"/>
      <c r="F41" s="235"/>
      <c r="G41" s="585"/>
      <c r="H41" s="216" t="str">
        <f>IF(入力シート!$I$32="","",IF(入力シート!$I$32=入力シート!$CD$5,1,0))</f>
        <v/>
      </c>
      <c r="I41" s="218"/>
      <c r="K41" s="46">
        <v>1</v>
      </c>
      <c r="L41" s="2" t="s">
        <v>1</v>
      </c>
      <c r="M41" s="2" t="s">
        <v>54</v>
      </c>
      <c r="U41" s="46">
        <v>0</v>
      </c>
      <c r="V41" s="2" t="s">
        <v>1</v>
      </c>
      <c r="W41" s="2" t="s">
        <v>55</v>
      </c>
      <c r="AF41" s="2" t="s">
        <v>56</v>
      </c>
    </row>
    <row r="42" spans="1:125" ht="16.5" customHeight="1" thickBot="1" x14ac:dyDescent="0.2"/>
    <row r="43" spans="1:125" ht="16.5" customHeight="1" x14ac:dyDescent="0.15">
      <c r="A43" s="609" t="s">
        <v>57</v>
      </c>
      <c r="B43" s="610"/>
      <c r="C43" s="610"/>
      <c r="D43" s="610"/>
      <c r="E43" s="610"/>
      <c r="F43" s="610"/>
      <c r="G43" s="611"/>
      <c r="H43" s="615" t="str">
        <f>IF(入力シート!I33=入力シート!CF5,1,"")</f>
        <v/>
      </c>
      <c r="I43" s="616"/>
      <c r="J43" s="623" t="str">
        <f>IF(入力シート!$I$33=入力シート!CF5,"外国籍会社","")</f>
        <v/>
      </c>
      <c r="K43" s="624"/>
      <c r="L43" s="624"/>
      <c r="M43" s="624"/>
      <c r="N43" s="624"/>
      <c r="O43" s="624"/>
      <c r="P43" s="624"/>
      <c r="Q43" s="625"/>
      <c r="R43" s="629" t="s">
        <v>307</v>
      </c>
      <c r="S43" s="630"/>
      <c r="T43" s="630"/>
      <c r="U43" s="634" t="str">
        <f>IF(入力シート!T34="","",IF(入力シート!T34=100,入力シート!N34&amp;")","　　　　　　　）"))</f>
        <v/>
      </c>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4"/>
      <c r="AY43" s="634"/>
      <c r="AZ43" s="634"/>
      <c r="BA43" s="634"/>
      <c r="BB43" s="634"/>
      <c r="BC43" s="634"/>
      <c r="BD43" s="634"/>
      <c r="BE43" s="635"/>
    </row>
    <row r="44" spans="1:125" ht="16.5" customHeight="1" thickBot="1" x14ac:dyDescent="0.2">
      <c r="A44" s="612"/>
      <c r="B44" s="613"/>
      <c r="C44" s="613"/>
      <c r="D44" s="613"/>
      <c r="E44" s="613"/>
      <c r="F44" s="613"/>
      <c r="G44" s="614"/>
      <c r="H44" s="617" t="str">
        <f>IF(入力シート!I33=入力シート!CF6,2,"")</f>
        <v/>
      </c>
      <c r="I44" s="618"/>
      <c r="J44" s="626" t="str">
        <f>IF(入力シート!I33=入力シート!CF6,"日本国籍会社","")</f>
        <v/>
      </c>
      <c r="K44" s="627"/>
      <c r="L44" s="627"/>
      <c r="M44" s="627"/>
      <c r="N44" s="627"/>
      <c r="O44" s="627"/>
      <c r="P44" s="627"/>
      <c r="Q44" s="628"/>
      <c r="R44" s="631" t="s">
        <v>308</v>
      </c>
      <c r="S44" s="619"/>
      <c r="T44" s="619"/>
      <c r="U44" s="619" t="str">
        <f>IF(入力シート!T34="","",IF(入力シート!I33=入力シート!CF6,"",IF(入力シート!T34=100,"",入力シート!N34)))</f>
        <v/>
      </c>
      <c r="V44" s="619"/>
      <c r="W44" s="619"/>
      <c r="X44" s="619"/>
      <c r="Y44" s="619"/>
      <c r="Z44" s="619"/>
      <c r="AA44" s="619"/>
      <c r="AB44" s="619" t="s">
        <v>310</v>
      </c>
      <c r="AC44" s="619"/>
      <c r="AD44" s="619"/>
      <c r="AE44" s="619"/>
      <c r="AF44" s="619" t="str">
        <f>IF(入力シート!T34="","",IF(入力シート!I33=入力シート!CF6,"",IF(入力シート!T34=100,"",入力シート!T34)))</f>
        <v/>
      </c>
      <c r="AG44" s="619"/>
      <c r="AH44" s="619"/>
      <c r="AI44" s="619" t="s">
        <v>311</v>
      </c>
      <c r="AJ44" s="619"/>
      <c r="AK44" s="619"/>
      <c r="AL44" s="619"/>
      <c r="AM44" s="619"/>
      <c r="AN44" s="619"/>
      <c r="AO44" s="619" t="str">
        <f>IF(入力シート!W34="","",IF(入力シート!I33=入力シート!CF6,"",入力シート!W34))</f>
        <v/>
      </c>
      <c r="AP44" s="619"/>
      <c r="AQ44" s="619"/>
      <c r="AR44" s="619"/>
      <c r="AS44" s="619"/>
      <c r="AT44" s="619"/>
      <c r="AU44" s="619"/>
      <c r="AV44" s="619"/>
      <c r="AW44" s="619" t="s">
        <v>310</v>
      </c>
      <c r="AX44" s="619"/>
      <c r="AY44" s="619"/>
      <c r="AZ44" s="619"/>
      <c r="BA44" s="619" t="str">
        <f>IF(入力シート!AB34="","",IF(入力シート!I33=入力シート!CF6,"",入力シート!AB34))</f>
        <v/>
      </c>
      <c r="BB44" s="619"/>
      <c r="BC44" s="619"/>
      <c r="BD44" s="619" t="s">
        <v>309</v>
      </c>
      <c r="BE44" s="632"/>
    </row>
    <row r="45" spans="1:125" ht="16.5" customHeight="1" thickBot="1" x14ac:dyDescent="0.2"/>
    <row r="46" spans="1:125" ht="16.5" customHeight="1" thickBot="1" x14ac:dyDescent="0.2">
      <c r="A46" s="593" t="s">
        <v>8</v>
      </c>
      <c r="B46" s="593"/>
      <c r="C46" s="593"/>
      <c r="D46" s="593"/>
      <c r="E46" s="593"/>
      <c r="F46" s="593"/>
      <c r="G46" s="594"/>
      <c r="H46" s="63" t="str">
        <f>IF(入力シート!$V$35="","",MID(入力シート!$V$35,H1,1))</f>
        <v/>
      </c>
      <c r="I46" s="64" t="str">
        <f>IF(入力シート!$V$35="","",MID(入力シート!$V$35,I1,1))</f>
        <v/>
      </c>
      <c r="J46" s="64" t="str">
        <f>IF(入力シート!$V$35="","",MID(入力シート!$V$35,J1,1))</f>
        <v/>
      </c>
      <c r="K46" s="64" t="str">
        <f>IF(入力シート!$V$35="","",MID(入力シート!$V$35,K1,1))</f>
        <v/>
      </c>
      <c r="L46" s="64" t="str">
        <f>IF(入力シート!$V$35="","",MID(入力シート!$V$35,L1,1))</f>
        <v/>
      </c>
      <c r="M46" s="64" t="str">
        <f>IF(入力シート!$V$35="","",MID(入力シート!$V$35,M1,1))</f>
        <v/>
      </c>
      <c r="N46" s="64" t="str">
        <f>IF(入力シート!$V$35="","",MID(入力シート!$V$35,N1,1))</f>
        <v/>
      </c>
      <c r="O46" s="64" t="str">
        <f>IF(入力シート!$V$35="","",MID(入力シート!$V$35,O1,1))</f>
        <v/>
      </c>
      <c r="P46" s="64" t="str">
        <f>IF(入力シート!$V$35="","",MID(入力シート!$V$35,P1,1))</f>
        <v/>
      </c>
      <c r="Q46" s="64" t="str">
        <f>IF(入力シート!$V$35="","",MID(入力シート!$V$35,Q1,1))</f>
        <v/>
      </c>
      <c r="R46" s="64" t="str">
        <f>IF(入力シート!$V$35="","",MID(入力シート!$V$35,R1,1))</f>
        <v/>
      </c>
      <c r="S46" s="64" t="str">
        <f>IF(入力シート!$V$35="","",MID(入力シート!$V$35,S1,1))</f>
        <v/>
      </c>
      <c r="T46" s="64" t="str">
        <f>IF(入力シート!$V$35="","",MID(入力シート!$V$35,T1,1))</f>
        <v/>
      </c>
      <c r="U46" s="64" t="str">
        <f>IF(入力シート!$V$35="","",MID(入力シート!$V$35,U1,1))</f>
        <v/>
      </c>
      <c r="V46" s="64" t="str">
        <f>IF(入力シート!$V$35="","",MID(入力シート!$V$35,V1,1))</f>
        <v/>
      </c>
      <c r="W46" s="64" t="str">
        <f>IF(入力シート!$V$35="","",MID(入力シート!$V$35,W1,1))</f>
        <v/>
      </c>
      <c r="X46" s="64" t="str">
        <f>IF(入力シート!$V$35="","",MID(入力シート!$V$35,X1,1))</f>
        <v/>
      </c>
      <c r="Y46" s="64" t="str">
        <f>IF(入力シート!$V$35="","",MID(入力シート!$V$35,Y1,1))</f>
        <v/>
      </c>
      <c r="Z46" s="64" t="str">
        <f>IF(入力シート!$V$35="","",MID(入力シート!$V$35,Z1,1))</f>
        <v/>
      </c>
      <c r="AA46" s="65" t="str">
        <f>IF(入力シート!$V$35="","",MID(入力シート!$V$35,AA1,1))</f>
        <v/>
      </c>
      <c r="AB46" s="66"/>
      <c r="AC46" s="298" t="s">
        <v>59</v>
      </c>
      <c r="AD46" s="299"/>
      <c r="AE46" s="299"/>
      <c r="AF46" s="299"/>
      <c r="AG46" s="299"/>
      <c r="AH46" s="299"/>
      <c r="AI46" s="299"/>
      <c r="AJ46" s="299"/>
      <c r="AK46" s="596"/>
      <c r="AL46" s="87" t="str">
        <f>IF(入力シート!$I$36="","",MID(入力シート!$I$36,H1,1))</f>
        <v/>
      </c>
      <c r="AM46" s="88" t="str">
        <f>IF(入力シート!$I$36="","",MID(入力シート!$I$36,I1,1))</f>
        <v/>
      </c>
      <c r="AN46" s="88" t="str">
        <f>IF(入力シート!$I$36="","",MID(入力シート!$I$36,J1,1))</f>
        <v/>
      </c>
      <c r="AO46" s="88" t="str">
        <f>IF(入力シート!$I$36="","",MID(入力シート!$I$36,K1,1))</f>
        <v/>
      </c>
      <c r="AP46" s="88" t="str">
        <f>IF(入力シート!$I$36="","",MID(入力シート!$I$36,L1,1))</f>
        <v/>
      </c>
      <c r="AQ46" s="88" t="str">
        <f>IF(入力シート!$I$36="","",MID(入力シート!$I$36,M1,1))</f>
        <v/>
      </c>
      <c r="AR46" s="88" t="str">
        <f>IF(入力シート!$I$36="","",MID(入力シート!$I$36,N1,1))</f>
        <v/>
      </c>
      <c r="AS46" s="88" t="str">
        <f>IF(入力シート!$I$36="","",MID(入力シート!$I$36,O1,1))</f>
        <v/>
      </c>
      <c r="AT46" s="88" t="str">
        <f>IF(入力シート!$I$36="","",MID(入力シート!$I$36,P1,1))</f>
        <v/>
      </c>
      <c r="AU46" s="88" t="str">
        <f>IF(入力シート!$I$36="","",MID(入力シート!$I$36,Q1,1))</f>
        <v/>
      </c>
      <c r="AV46" s="88" t="str">
        <f>IF(入力シート!$I$36="","",MID(入力シート!$I$36,R1,1))</f>
        <v/>
      </c>
      <c r="AW46" s="89" t="str">
        <f>IF(入力シート!$I$36="","",MID(入力シート!$I$36,S1,1))</f>
        <v/>
      </c>
      <c r="AX46" s="90" t="str">
        <f>IF(入力シート!$I$36="","",MID(入力シート!$I$36,T1,1))</f>
        <v/>
      </c>
      <c r="AY46" s="47"/>
      <c r="AZ46" s="47"/>
      <c r="BA46" s="47"/>
      <c r="BB46" s="47"/>
      <c r="BC46" s="47"/>
      <c r="BD46" s="47"/>
      <c r="BE46" s="47"/>
    </row>
    <row r="47" spans="1:125" ht="16.5" customHeight="1" thickBot="1" x14ac:dyDescent="0.2">
      <c r="A47" s="234" t="s">
        <v>58</v>
      </c>
      <c r="B47" s="235"/>
      <c r="C47" s="235"/>
      <c r="D47" s="235"/>
      <c r="E47" s="235"/>
      <c r="F47" s="235"/>
      <c r="G47" s="585"/>
      <c r="H47" s="595" t="str">
        <f>IF(入力シート!$I$35="","",MID(入力シート!$I$35,H2,1))</f>
        <v/>
      </c>
      <c r="I47" s="586"/>
      <c r="J47" s="586" t="str">
        <f>IF(入力シート!$I$35="","",MID(入力シート!$I$35,J2,1))</f>
        <v/>
      </c>
      <c r="K47" s="586"/>
      <c r="L47" s="586" t="str">
        <f>IF(入力シート!$I$35="","",MID(入力シート!$I$35,L2,1))</f>
        <v/>
      </c>
      <c r="M47" s="586"/>
      <c r="N47" s="586" t="str">
        <f>IF(入力シート!$I$35="","",MID(入力シート!$I$35,N2,1))</f>
        <v/>
      </c>
      <c r="O47" s="586"/>
      <c r="P47" s="586" t="str">
        <f>IF(入力シート!$I$35="","",MID(入力シート!$I$35,P2,1))</f>
        <v/>
      </c>
      <c r="Q47" s="586"/>
      <c r="R47" s="586" t="str">
        <f>IF(入力シート!$I$35="","",MID(入力シート!$I$35,R2,1))</f>
        <v/>
      </c>
      <c r="S47" s="586"/>
      <c r="T47" s="586" t="str">
        <f>IF(入力シート!$I$35="","",MID(入力シート!$I$35,T2,1))</f>
        <v/>
      </c>
      <c r="U47" s="586"/>
      <c r="V47" s="586" t="str">
        <f>IF(入力シート!$I$35="","",MID(入力シート!$I$35,V2,1))</f>
        <v/>
      </c>
      <c r="W47" s="586"/>
      <c r="X47" s="586" t="str">
        <f>IF(入力シート!$I$35="","",MID(入力シート!$I$35,X2,1))</f>
        <v/>
      </c>
      <c r="Y47" s="586"/>
      <c r="Z47" s="586" t="str">
        <f>IF(入力シート!$I$35="","",MID(入力シート!$I$35,Z2,1))</f>
        <v/>
      </c>
      <c r="AA47" s="587"/>
      <c r="AB47" s="91"/>
      <c r="AC47" s="582" t="s">
        <v>60</v>
      </c>
      <c r="AD47" s="620"/>
      <c r="AE47" s="620"/>
      <c r="AF47" s="620"/>
      <c r="AG47" s="620"/>
      <c r="AH47" s="620"/>
      <c r="AI47" s="620"/>
      <c r="AJ47" s="620"/>
      <c r="AK47" s="621"/>
      <c r="AL47" s="216" t="str">
        <f>IF(入力シート!$V$36="","",入力シート!$V$36)</f>
        <v/>
      </c>
      <c r="AM47" s="217"/>
      <c r="AN47" s="217"/>
      <c r="AO47" s="217"/>
      <c r="AP47" s="217"/>
      <c r="AQ47" s="217"/>
      <c r="AR47" s="217"/>
      <c r="AS47" s="217"/>
      <c r="AT47" s="217"/>
      <c r="AU47" s="217"/>
      <c r="AV47" s="217"/>
      <c r="AW47" s="217"/>
      <c r="AX47" s="217"/>
      <c r="AY47" s="217"/>
      <c r="AZ47" s="217"/>
      <c r="BA47" s="217"/>
      <c r="BB47" s="217"/>
      <c r="BC47" s="217"/>
      <c r="BD47" s="217"/>
      <c r="BE47" s="218"/>
    </row>
    <row r="48" spans="1:12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sheetData>
  <sheetProtection sheet="1" objects="1" scenarios="1" selectLockedCells="1"/>
  <mergeCells count="234">
    <mergeCell ref="CT2:CU2"/>
    <mergeCell ref="CV2:CW2"/>
    <mergeCell ref="CX2:CY2"/>
    <mergeCell ref="CZ2:DA2"/>
    <mergeCell ref="DB2:DC2"/>
    <mergeCell ref="A26:G27"/>
    <mergeCell ref="CB2:CC2"/>
    <mergeCell ref="CD2:CE2"/>
    <mergeCell ref="CF2:CG2"/>
    <mergeCell ref="CH2:CI2"/>
    <mergeCell ref="CJ2:CK2"/>
    <mergeCell ref="CL2:CM2"/>
    <mergeCell ref="CN2:CO2"/>
    <mergeCell ref="CP2:CQ2"/>
    <mergeCell ref="CR2:CS2"/>
    <mergeCell ref="BJ2:BK2"/>
    <mergeCell ref="BL2:BM2"/>
    <mergeCell ref="BN2:BO2"/>
    <mergeCell ref="BP2:BQ2"/>
    <mergeCell ref="BR2:BS2"/>
    <mergeCell ref="BT2:BU2"/>
    <mergeCell ref="BV2:BW2"/>
    <mergeCell ref="BX2:BY2"/>
    <mergeCell ref="BZ2:CA2"/>
    <mergeCell ref="AZ27:BA27"/>
    <mergeCell ref="BB27:BC27"/>
    <mergeCell ref="BD27:BE27"/>
    <mergeCell ref="BF2:BG2"/>
    <mergeCell ref="BH2:BI2"/>
    <mergeCell ref="AR2:AS2"/>
    <mergeCell ref="AT2:AU2"/>
    <mergeCell ref="AV2:AW2"/>
    <mergeCell ref="AX2:AY2"/>
    <mergeCell ref="AZ2:BA2"/>
    <mergeCell ref="BB2:BC2"/>
    <mergeCell ref="BD2:BE2"/>
    <mergeCell ref="AZ26:BA26"/>
    <mergeCell ref="BB26:BC26"/>
    <mergeCell ref="BD26:BE26"/>
    <mergeCell ref="AY24:AZ24"/>
    <mergeCell ref="BA24:BB24"/>
    <mergeCell ref="AU24:AV24"/>
    <mergeCell ref="AW24:AX24"/>
    <mergeCell ref="AX17:AY17"/>
    <mergeCell ref="AZ17:BA17"/>
    <mergeCell ref="BB17:BC17"/>
    <mergeCell ref="BD17:BE17"/>
    <mergeCell ref="BA44:BC44"/>
    <mergeCell ref="AF44:AH44"/>
    <mergeCell ref="AB44:AE44"/>
    <mergeCell ref="U43:BE43"/>
    <mergeCell ref="U44:AA44"/>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Z2:AA2"/>
    <mergeCell ref="AB2:AC2"/>
    <mergeCell ref="AD2:AE2"/>
    <mergeCell ref="AF2:AG2"/>
    <mergeCell ref="AH2:AI2"/>
    <mergeCell ref="AJ2:AK2"/>
    <mergeCell ref="AL2:AM2"/>
    <mergeCell ref="AN2:AO2"/>
    <mergeCell ref="AP2:AQ2"/>
    <mergeCell ref="H2:I2"/>
    <mergeCell ref="J2:K2"/>
    <mergeCell ref="L2:M2"/>
    <mergeCell ref="N2:O2"/>
    <mergeCell ref="P2:Q2"/>
    <mergeCell ref="R2:S2"/>
    <mergeCell ref="T2:U2"/>
    <mergeCell ref="V2:W2"/>
    <mergeCell ref="X2:Y2"/>
    <mergeCell ref="P47:Q47"/>
    <mergeCell ref="R47:S47"/>
    <mergeCell ref="AR5:AS5"/>
    <mergeCell ref="Z47:AA47"/>
    <mergeCell ref="AC46:AK46"/>
    <mergeCell ref="AC47:AK47"/>
    <mergeCell ref="T47:U47"/>
    <mergeCell ref="V47:W47"/>
    <mergeCell ref="X47:Y47"/>
    <mergeCell ref="AD35:BE35"/>
    <mergeCell ref="J43:Q43"/>
    <mergeCell ref="J44:Q44"/>
    <mergeCell ref="AL26:AM26"/>
    <mergeCell ref="AL47:BE47"/>
    <mergeCell ref="AT5:AU5"/>
    <mergeCell ref="AV5:AW5"/>
    <mergeCell ref="AX5:AY5"/>
    <mergeCell ref="AZ5:BA5"/>
    <mergeCell ref="BB5:BC5"/>
    <mergeCell ref="R43:T43"/>
    <mergeCell ref="R44:T44"/>
    <mergeCell ref="BD44:BE44"/>
    <mergeCell ref="AW44:AZ44"/>
    <mergeCell ref="AI44:AN44"/>
    <mergeCell ref="AP26:AQ26"/>
    <mergeCell ref="AR26:AS26"/>
    <mergeCell ref="A41:G41"/>
    <mergeCell ref="H41:I41"/>
    <mergeCell ref="A43:G44"/>
    <mergeCell ref="H43:I43"/>
    <mergeCell ref="H44:I44"/>
    <mergeCell ref="AX26:AY26"/>
    <mergeCell ref="X26:Y26"/>
    <mergeCell ref="AN26:AO26"/>
    <mergeCell ref="AT26:AU26"/>
    <mergeCell ref="AH26:AI26"/>
    <mergeCell ref="R26:S26"/>
    <mergeCell ref="T26:U26"/>
    <mergeCell ref="Y35:AC35"/>
    <mergeCell ref="A29:G29"/>
    <mergeCell ref="X29:AD29"/>
    <mergeCell ref="AB26:AC26"/>
    <mergeCell ref="AD26:AE26"/>
    <mergeCell ref="A32:G32"/>
    <mergeCell ref="AO44:AV44"/>
    <mergeCell ref="AT27:AU27"/>
    <mergeCell ref="AV27:AW27"/>
    <mergeCell ref="AX27:AY27"/>
    <mergeCell ref="A46:G46"/>
    <mergeCell ref="J47:K47"/>
    <mergeCell ref="L47:M47"/>
    <mergeCell ref="N47:O47"/>
    <mergeCell ref="A47:G47"/>
    <mergeCell ref="H47:I47"/>
    <mergeCell ref="AV26:AW26"/>
    <mergeCell ref="AJ26:AK26"/>
    <mergeCell ref="A39:G39"/>
    <mergeCell ref="H39:I39"/>
    <mergeCell ref="H37:I37"/>
    <mergeCell ref="A35:G35"/>
    <mergeCell ref="H35:W35"/>
    <mergeCell ref="L26:M26"/>
    <mergeCell ref="A37:G37"/>
    <mergeCell ref="A34:G34"/>
    <mergeCell ref="H34:I34"/>
    <mergeCell ref="H26:I26"/>
    <mergeCell ref="J26:K26"/>
    <mergeCell ref="AD39:AO39"/>
    <mergeCell ref="AP39:BD39"/>
    <mergeCell ref="AM32:AW32"/>
    <mergeCell ref="AF26:AG26"/>
    <mergeCell ref="Z26:AA26"/>
    <mergeCell ref="N26:O26"/>
    <mergeCell ref="V26:W26"/>
    <mergeCell ref="P26:Q26"/>
    <mergeCell ref="AR17:AS17"/>
    <mergeCell ref="T19:U19"/>
    <mergeCell ref="AH17:AI17"/>
    <mergeCell ref="AJ17:AK17"/>
    <mergeCell ref="AL17:AM17"/>
    <mergeCell ref="AP17:AQ17"/>
    <mergeCell ref="AC24:AD24"/>
    <mergeCell ref="AE24:AF24"/>
    <mergeCell ref="AH24:AN24"/>
    <mergeCell ref="AO24:AP24"/>
    <mergeCell ref="AQ24:AR24"/>
    <mergeCell ref="AS24:AT24"/>
    <mergeCell ref="AD22:AE22"/>
    <mergeCell ref="V17:W17"/>
    <mergeCell ref="X17:Y17"/>
    <mergeCell ref="AB17:AC17"/>
    <mergeCell ref="Z19:AA19"/>
    <mergeCell ref="N22:O22"/>
    <mergeCell ref="P22:Q22"/>
    <mergeCell ref="R22:S22"/>
    <mergeCell ref="T22:U22"/>
    <mergeCell ref="W5:AB5"/>
    <mergeCell ref="H5:I5"/>
    <mergeCell ref="AC5:AD5"/>
    <mergeCell ref="A7:BF7"/>
    <mergeCell ref="AV17:AW17"/>
    <mergeCell ref="A16:G16"/>
    <mergeCell ref="AE5:AF5"/>
    <mergeCell ref="AT17:AU17"/>
    <mergeCell ref="A17:G17"/>
    <mergeCell ref="H17:I17"/>
    <mergeCell ref="AN17:AO17"/>
    <mergeCell ref="A5:G5"/>
    <mergeCell ref="J17:K17"/>
    <mergeCell ref="Z17:AA17"/>
    <mergeCell ref="C14:U14"/>
    <mergeCell ref="AO5:AQ5"/>
    <mergeCell ref="AM5:AN5"/>
    <mergeCell ref="AH5:AJ5"/>
    <mergeCell ref="AK5:AL5"/>
    <mergeCell ref="P17:Q17"/>
    <mergeCell ref="R17:S17"/>
    <mergeCell ref="T17:U17"/>
    <mergeCell ref="AF17:AG17"/>
    <mergeCell ref="AD17:AE17"/>
    <mergeCell ref="N17:O17"/>
    <mergeCell ref="L17:M17"/>
    <mergeCell ref="L19:M19"/>
    <mergeCell ref="J19:K19"/>
    <mergeCell ref="P19:Q19"/>
    <mergeCell ref="X22:Y22"/>
    <mergeCell ref="V22:W22"/>
    <mergeCell ref="X19:Y19"/>
    <mergeCell ref="N19:O19"/>
    <mergeCell ref="H19:I19"/>
    <mergeCell ref="V19:W19"/>
    <mergeCell ref="A22:G22"/>
    <mergeCell ref="A19:G19"/>
    <mergeCell ref="R19:S19"/>
    <mergeCell ref="AB19:AC19"/>
    <mergeCell ref="Z22:AA22"/>
    <mergeCell ref="AB22:AC22"/>
    <mergeCell ref="A24:G24"/>
    <mergeCell ref="R24:X24"/>
    <mergeCell ref="Y24:Z24"/>
    <mergeCell ref="AA24:AB24"/>
    <mergeCell ref="A21:G21"/>
    <mergeCell ref="H22:I22"/>
    <mergeCell ref="J22:K22"/>
    <mergeCell ref="L22:M22"/>
  </mergeCells>
  <phoneticPr fontId="1"/>
  <pageMargins left="0.47244094488188981" right="0.19685039370078741" top="0.74803149606299213" bottom="0.59055118110236227"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M40"/>
  <sheetViews>
    <sheetView zoomScaleNormal="100" zoomScaleSheetLayoutView="100" workbookViewId="0">
      <selection activeCell="AM9" sqref="AM9:AU9"/>
    </sheetView>
  </sheetViews>
  <sheetFormatPr defaultColWidth="1.75" defaultRowHeight="20.25" customHeight="1" x14ac:dyDescent="0.15"/>
  <cols>
    <col min="1" max="106" width="1.75" style="2"/>
    <col min="107" max="108" width="4.625" style="2" customWidth="1"/>
    <col min="109" max="16384" width="1.75" style="2"/>
  </cols>
  <sheetData>
    <row r="1" spans="1:81" ht="20.25" customHeight="1" x14ac:dyDescent="0.15">
      <c r="P1" s="92" t="s">
        <v>88</v>
      </c>
    </row>
    <row r="2" spans="1:81" s="93" customFormat="1" ht="20.25" customHeight="1" x14ac:dyDescent="0.15"/>
    <row r="3" spans="1:81" s="93" customFormat="1" ht="20.25" customHeight="1" x14ac:dyDescent="0.15">
      <c r="AF3" s="693" t="str">
        <f>IF(入力シート!W4="","令和　　年　　月　　日",入力シート!W4)</f>
        <v>令和　　年　　月　　日</v>
      </c>
      <c r="AG3" s="693"/>
      <c r="AH3" s="693"/>
      <c r="AI3" s="693"/>
      <c r="AJ3" s="693"/>
      <c r="AK3" s="693"/>
      <c r="AL3" s="693"/>
      <c r="AM3" s="693"/>
      <c r="AN3" s="693"/>
      <c r="AO3" s="693"/>
      <c r="AP3" s="693"/>
      <c r="AQ3" s="693"/>
      <c r="AR3" s="693"/>
      <c r="AS3" s="693"/>
      <c r="AT3" s="693"/>
      <c r="AU3" s="693"/>
    </row>
    <row r="4" spans="1:81" s="93" customFormat="1" ht="20.25" customHeight="1" x14ac:dyDescent="0.15"/>
    <row r="5" spans="1:81" s="93" customFormat="1" ht="33.75" customHeight="1" x14ac:dyDescent="0.15">
      <c r="D5" s="93" t="s">
        <v>329</v>
      </c>
    </row>
    <row r="6" spans="1:81" s="93" customFormat="1" ht="20.25" customHeight="1" x14ac:dyDescent="0.15">
      <c r="V6" s="93" t="s">
        <v>180</v>
      </c>
    </row>
    <row r="7" spans="1:81" s="93" customFormat="1" ht="30" customHeight="1" x14ac:dyDescent="0.15">
      <c r="W7" s="93" t="s">
        <v>86</v>
      </c>
      <c r="AF7" s="690" t="str">
        <f>IF(入力シート!N13="","",入力シート!N12&amp;入力シート!V12&amp;入力シート!N13)</f>
        <v/>
      </c>
      <c r="AG7" s="690"/>
      <c r="AH7" s="690"/>
      <c r="AI7" s="690"/>
      <c r="AJ7" s="690"/>
      <c r="AK7" s="690"/>
      <c r="AL7" s="690"/>
      <c r="AM7" s="690"/>
      <c r="AN7" s="690"/>
      <c r="AO7" s="690"/>
      <c r="AP7" s="690"/>
      <c r="AQ7" s="690"/>
      <c r="AR7" s="690"/>
      <c r="AS7" s="690"/>
      <c r="AT7" s="690"/>
      <c r="AU7" s="690"/>
      <c r="AV7" s="690"/>
    </row>
    <row r="8" spans="1:81" s="93" customFormat="1" ht="30" customHeight="1" x14ac:dyDescent="0.15">
      <c r="W8" s="93" t="s">
        <v>7</v>
      </c>
      <c r="AF8" s="690" t="str">
        <f>IF(入力シート!I6="","",入力シート!I6)</f>
        <v/>
      </c>
      <c r="AG8" s="690"/>
      <c r="AH8" s="690"/>
      <c r="AI8" s="690"/>
      <c r="AJ8" s="690"/>
      <c r="AK8" s="690"/>
      <c r="AL8" s="690"/>
      <c r="AM8" s="690"/>
      <c r="AN8" s="690"/>
      <c r="AO8" s="690"/>
      <c r="AP8" s="690"/>
      <c r="AQ8" s="690"/>
      <c r="AR8" s="690"/>
      <c r="AS8" s="690"/>
      <c r="AT8" s="690"/>
      <c r="AU8" s="690"/>
      <c r="AV8" s="690"/>
    </row>
    <row r="9" spans="1:81" s="93" customFormat="1" ht="30" customHeight="1" x14ac:dyDescent="0.15">
      <c r="W9" s="93" t="s">
        <v>9</v>
      </c>
      <c r="AF9" s="694" t="str">
        <f>IF(入力シート!I8="","",入力シート!I8)</f>
        <v/>
      </c>
      <c r="AG9" s="694"/>
      <c r="AH9" s="694"/>
      <c r="AI9" s="694"/>
      <c r="AJ9" s="694"/>
      <c r="AK9" s="694"/>
      <c r="AM9" s="690" t="str">
        <f>IF(入力シート!I9="","",入力シート!I9)</f>
        <v/>
      </c>
      <c r="AN9" s="690"/>
      <c r="AO9" s="690"/>
      <c r="AP9" s="690"/>
      <c r="AQ9" s="690"/>
      <c r="AR9" s="690"/>
      <c r="AS9" s="690"/>
      <c r="AT9" s="690"/>
      <c r="AU9" s="690"/>
      <c r="AV9" s="94"/>
      <c r="BF9" s="2"/>
    </row>
    <row r="10" spans="1:81" s="93" customFormat="1" ht="13.9" customHeight="1" x14ac:dyDescent="0.15"/>
    <row r="11" spans="1:81" s="93" customFormat="1" ht="20.25" customHeight="1" x14ac:dyDescent="0.15">
      <c r="B11" s="690" t="s">
        <v>344</v>
      </c>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row>
    <row r="12" spans="1:81" s="93" customFormat="1" ht="20.25" customHeight="1" x14ac:dyDescent="0.15">
      <c r="A12" s="93" t="s">
        <v>85</v>
      </c>
    </row>
    <row r="13" spans="1:81" s="93" customFormat="1" ht="29.25" customHeight="1" thickBot="1" x14ac:dyDescent="0.2">
      <c r="B13" s="695" t="s">
        <v>84</v>
      </c>
      <c r="C13" s="696"/>
      <c r="D13" s="696"/>
      <c r="E13" s="696"/>
      <c r="F13" s="696"/>
      <c r="G13" s="696"/>
      <c r="H13" s="696"/>
      <c r="N13" s="95"/>
      <c r="O13" s="96"/>
      <c r="P13" s="96"/>
      <c r="Q13" s="96"/>
      <c r="R13" s="96"/>
      <c r="S13" s="96"/>
      <c r="T13" s="96"/>
      <c r="U13" s="96"/>
      <c r="V13" s="96"/>
      <c r="W13" s="96"/>
      <c r="X13" s="96"/>
      <c r="Y13" s="96"/>
      <c r="Z13" s="96"/>
      <c r="AA13" s="95"/>
      <c r="AB13" s="95"/>
      <c r="AC13" s="95"/>
      <c r="AD13" s="95"/>
      <c r="AE13" s="95"/>
      <c r="AF13" s="95"/>
      <c r="AG13" s="95"/>
      <c r="AH13" s="95"/>
      <c r="AI13" s="95"/>
      <c r="AJ13" s="95"/>
      <c r="AK13" s="95"/>
      <c r="AL13" s="95"/>
      <c r="AM13" s="95"/>
      <c r="AN13" s="95"/>
      <c r="AO13" s="95"/>
      <c r="AP13" s="95"/>
      <c r="AQ13" s="95"/>
      <c r="AR13" s="95"/>
      <c r="AS13" s="95"/>
      <c r="AT13" s="95"/>
    </row>
    <row r="14" spans="1:81" s="93" customFormat="1" ht="30" customHeight="1" thickBot="1" x14ac:dyDescent="0.2">
      <c r="B14" s="691" t="s">
        <v>83</v>
      </c>
      <c r="C14" s="692"/>
      <c r="D14" s="692"/>
      <c r="E14" s="692"/>
      <c r="F14" s="692"/>
      <c r="G14" s="692"/>
      <c r="H14" s="692"/>
      <c r="I14" s="692"/>
      <c r="J14" s="692"/>
      <c r="K14" s="688" t="str">
        <f>IF(入力シート!$I$21="","",IF(入力シート!$I$21=入力シート!$CB$5,MID(入力シート!$R$26,1,1),""))</f>
        <v/>
      </c>
      <c r="L14" s="689"/>
      <c r="M14" s="688" t="str">
        <f>IF(入力シート!$I$21="","",IF(入力シート!$I$21=入力シート!$CB$5,MID(入力シート!$R$26,2,1),""))</f>
        <v/>
      </c>
      <c r="N14" s="689"/>
      <c r="O14" s="658" t="str">
        <f>IF(入力シート!$I$21="","",IF(入力シート!$I$21=入力シート!$CB$5,MID(入力シート!$R$26,3,1),""))</f>
        <v/>
      </c>
      <c r="P14" s="659"/>
      <c r="Q14" s="658" t="s">
        <v>82</v>
      </c>
      <c r="R14" s="659"/>
      <c r="S14" s="658" t="str">
        <f>IF(入力シート!$I$21="","",IF(入力シート!$I$21=入力シート!$CB$5,MID(入力シート!$U$26,1,1),""))</f>
        <v/>
      </c>
      <c r="T14" s="659"/>
      <c r="U14" s="658" t="str">
        <f>IF(入力シート!$I$21="","",IF(入力シート!$I$21=入力シート!$CB$5,MID(入力シート!$U$26,2,1),""))</f>
        <v/>
      </c>
      <c r="V14" s="659"/>
      <c r="W14" s="658" t="str">
        <f>IF(入力シート!$I$21="","",IF(入力シート!$I$21=入力シート!$CB$5,MID(入力シート!$U$26,3,1),""))</f>
        <v/>
      </c>
      <c r="X14" s="659"/>
      <c r="Y14" s="658" t="str">
        <f>IF(入力シート!$I$21="","",IF(入力シート!$I$21=入力シート!$CB$5,MID(入力シート!$U$26,4,1),""))</f>
        <v/>
      </c>
      <c r="Z14" s="687"/>
      <c r="AA14" s="95"/>
      <c r="AB14" s="95"/>
      <c r="AC14" s="95"/>
      <c r="AD14" s="95"/>
      <c r="AE14" s="95"/>
      <c r="AF14" s="95"/>
      <c r="AG14" s="95"/>
      <c r="AH14" s="95"/>
      <c r="AI14" s="95"/>
      <c r="AJ14" s="95"/>
      <c r="AK14" s="95"/>
      <c r="AL14" s="95"/>
      <c r="AM14" s="95"/>
      <c r="AN14" s="95"/>
      <c r="AO14" s="95"/>
      <c r="AP14" s="95"/>
      <c r="AQ14" s="95"/>
      <c r="AR14" s="95"/>
      <c r="AS14" s="95"/>
      <c r="AT14" s="96"/>
      <c r="BB14" s="637" t="str">
        <f>IF(入力シート!$I$21="","",IF(入力シート!$I$21=入力シート!$CB$5,"この書類を提出してください","この書類は提出する必要がありません"))</f>
        <v/>
      </c>
      <c r="BC14" s="638"/>
      <c r="BD14" s="638"/>
      <c r="BE14" s="638"/>
      <c r="BF14" s="638"/>
      <c r="BG14" s="638"/>
      <c r="BH14" s="638"/>
      <c r="BI14" s="638"/>
      <c r="BJ14" s="638"/>
      <c r="BK14" s="638"/>
      <c r="BL14" s="638"/>
      <c r="BM14" s="638"/>
      <c r="BN14" s="638"/>
      <c r="BO14" s="638"/>
      <c r="BP14" s="638"/>
      <c r="BQ14" s="638"/>
      <c r="BR14" s="638"/>
      <c r="BS14" s="638"/>
      <c r="BT14" s="638"/>
      <c r="BU14" s="638"/>
      <c r="BV14" s="638"/>
      <c r="BW14" s="638"/>
      <c r="BX14" s="638"/>
      <c r="BY14" s="638"/>
      <c r="BZ14" s="638"/>
      <c r="CA14" s="638"/>
      <c r="CB14" s="638"/>
      <c r="CC14" s="639"/>
    </row>
    <row r="15" spans="1:81" s="93" customFormat="1" ht="30" customHeight="1" x14ac:dyDescent="0.15">
      <c r="B15" s="666" t="s">
        <v>77</v>
      </c>
      <c r="C15" s="667"/>
      <c r="D15" s="667"/>
      <c r="E15" s="667"/>
      <c r="F15" s="667"/>
      <c r="G15" s="667"/>
      <c r="H15" s="667"/>
      <c r="I15" s="667"/>
      <c r="J15" s="668"/>
      <c r="K15" s="646" t="str">
        <f>IF(入力シート!$I$21="","",IF(入力シート!$I$21=入力シート!$CB$5,PHONETIC(入力シート!$R$28),""))</f>
        <v/>
      </c>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8"/>
      <c r="BB15" s="640"/>
      <c r="BC15" s="641"/>
      <c r="BD15" s="641"/>
      <c r="BE15" s="641"/>
      <c r="BF15" s="641"/>
      <c r="BG15" s="641"/>
      <c r="BH15" s="641"/>
      <c r="BI15" s="641"/>
      <c r="BJ15" s="641"/>
      <c r="BK15" s="641"/>
      <c r="BL15" s="641"/>
      <c r="BM15" s="641"/>
      <c r="BN15" s="641"/>
      <c r="BO15" s="641"/>
      <c r="BP15" s="641"/>
      <c r="BQ15" s="641"/>
      <c r="BR15" s="641"/>
      <c r="BS15" s="641"/>
      <c r="BT15" s="641"/>
      <c r="BU15" s="641"/>
      <c r="BV15" s="641"/>
      <c r="BW15" s="641"/>
      <c r="BX15" s="641"/>
      <c r="BY15" s="641"/>
      <c r="BZ15" s="641"/>
      <c r="CA15" s="641"/>
      <c r="CB15" s="641"/>
      <c r="CC15" s="642"/>
    </row>
    <row r="16" spans="1:81" s="93" customFormat="1" ht="30" customHeight="1" thickBot="1" x14ac:dyDescent="0.2">
      <c r="B16" s="660" t="s">
        <v>81</v>
      </c>
      <c r="C16" s="661"/>
      <c r="D16" s="661"/>
      <c r="E16" s="661"/>
      <c r="F16" s="661"/>
      <c r="G16" s="661"/>
      <c r="H16" s="661"/>
      <c r="I16" s="661"/>
      <c r="J16" s="662"/>
      <c r="K16" s="649" t="str">
        <f>IF(入力シート!$I$21="","",IF(入力シート!$I$21=入力シート!$CB$5,入力シート!$R$27,""))</f>
        <v/>
      </c>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1"/>
      <c r="BB16" s="643"/>
      <c r="BC16" s="644"/>
      <c r="BD16" s="644"/>
      <c r="BE16" s="644"/>
      <c r="BF16" s="644"/>
      <c r="BG16" s="644"/>
      <c r="BH16" s="644"/>
      <c r="BI16" s="644"/>
      <c r="BJ16" s="644"/>
      <c r="BK16" s="644"/>
      <c r="BL16" s="644"/>
      <c r="BM16" s="644"/>
      <c r="BN16" s="644"/>
      <c r="BO16" s="644"/>
      <c r="BP16" s="644"/>
      <c r="BQ16" s="644"/>
      <c r="BR16" s="644"/>
      <c r="BS16" s="644"/>
      <c r="BT16" s="644"/>
      <c r="BU16" s="644"/>
      <c r="BV16" s="644"/>
      <c r="BW16" s="644"/>
      <c r="BX16" s="644"/>
      <c r="BY16" s="644"/>
      <c r="BZ16" s="644"/>
      <c r="CA16" s="644"/>
      <c r="CB16" s="644"/>
      <c r="CC16" s="645"/>
    </row>
    <row r="17" spans="2:91" s="93" customFormat="1" ht="30" customHeight="1" thickBot="1" x14ac:dyDescent="0.2">
      <c r="B17" s="669" t="s">
        <v>80</v>
      </c>
      <c r="C17" s="670"/>
      <c r="D17" s="670"/>
      <c r="E17" s="670"/>
      <c r="F17" s="670"/>
      <c r="G17" s="670"/>
      <c r="H17" s="670"/>
      <c r="I17" s="670"/>
      <c r="J17" s="670"/>
      <c r="K17" s="652"/>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4"/>
    </row>
    <row r="18" spans="2:91" s="93" customFormat="1" ht="30" customHeight="1" x14ac:dyDescent="0.15">
      <c r="B18" s="666" t="s">
        <v>77</v>
      </c>
      <c r="C18" s="667"/>
      <c r="D18" s="667"/>
      <c r="E18" s="667"/>
      <c r="F18" s="667"/>
      <c r="G18" s="667"/>
      <c r="H18" s="667"/>
      <c r="I18" s="667"/>
      <c r="J18" s="668"/>
      <c r="K18" s="646" t="str">
        <f>IF(入力シート!$I$21="","",IF(入力シート!$I$21=入力シート!$CB$5,PHONETIC(入力シート!$R$22),""))</f>
        <v/>
      </c>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47"/>
      <c r="AL18" s="647"/>
      <c r="AM18" s="647"/>
      <c r="AN18" s="647"/>
      <c r="AO18" s="647"/>
      <c r="AP18" s="647"/>
      <c r="AQ18" s="647"/>
      <c r="AR18" s="647"/>
      <c r="AS18" s="647"/>
      <c r="AT18" s="648"/>
    </row>
    <row r="19" spans="2:91" s="93" customFormat="1" ht="30" customHeight="1" x14ac:dyDescent="0.15">
      <c r="B19" s="660" t="s">
        <v>79</v>
      </c>
      <c r="C19" s="661"/>
      <c r="D19" s="661"/>
      <c r="E19" s="661"/>
      <c r="F19" s="661"/>
      <c r="G19" s="661"/>
      <c r="H19" s="661"/>
      <c r="I19" s="661"/>
      <c r="J19" s="662"/>
      <c r="K19" s="683" t="str">
        <f>IF(入力シート!$I$21="","",IF(入力シート!$I$21=入力シート!$CB$5,入力シート!$R$21,""))</f>
        <v/>
      </c>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5"/>
    </row>
    <row r="20" spans="2:91" s="93" customFormat="1" ht="30" customHeight="1" thickBot="1" x14ac:dyDescent="0.2">
      <c r="B20" s="669" t="s">
        <v>78</v>
      </c>
      <c r="C20" s="670"/>
      <c r="D20" s="670"/>
      <c r="E20" s="670"/>
      <c r="F20" s="670"/>
      <c r="G20" s="670"/>
      <c r="H20" s="670"/>
      <c r="I20" s="670"/>
      <c r="J20" s="670"/>
      <c r="K20" s="652"/>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3"/>
      <c r="AP20" s="653"/>
      <c r="AQ20" s="653"/>
      <c r="AR20" s="653"/>
      <c r="AS20" s="653"/>
      <c r="AT20" s="654"/>
      <c r="BS20" s="97"/>
      <c r="BT20" s="97"/>
      <c r="BU20" s="97"/>
      <c r="BV20" s="97"/>
      <c r="BW20" s="97"/>
      <c r="BX20" s="97"/>
      <c r="BY20" s="97"/>
      <c r="BZ20" s="97"/>
      <c r="CA20" s="97"/>
      <c r="CB20" s="97"/>
      <c r="CC20" s="97"/>
      <c r="CD20" s="97"/>
      <c r="CE20" s="97"/>
      <c r="CF20" s="97"/>
      <c r="CG20" s="97"/>
      <c r="CH20" s="97"/>
      <c r="CI20" s="97"/>
      <c r="CJ20" s="97"/>
      <c r="CK20" s="97"/>
      <c r="CL20" s="97"/>
      <c r="CM20" s="97"/>
    </row>
    <row r="21" spans="2:91" s="93" customFormat="1" ht="30" customHeight="1" thickBot="1" x14ac:dyDescent="0.2">
      <c r="B21" s="686" t="s">
        <v>175</v>
      </c>
      <c r="C21" s="680"/>
      <c r="D21" s="680"/>
      <c r="E21" s="680"/>
      <c r="F21" s="680"/>
      <c r="G21" s="680"/>
      <c r="H21" s="680"/>
      <c r="I21" s="680"/>
      <c r="J21" s="681"/>
      <c r="K21" s="663" t="str">
        <f>IF(入力シート!I21="","",IF(入力シート!$I$21=入力シート!$CB$5,入力シート!$R$29,""))</f>
        <v/>
      </c>
      <c r="L21" s="664"/>
      <c r="M21" s="664"/>
      <c r="N21" s="664"/>
      <c r="O21" s="664"/>
      <c r="P21" s="664"/>
      <c r="Q21" s="664"/>
      <c r="R21" s="664"/>
      <c r="S21" s="664"/>
      <c r="T21" s="664"/>
      <c r="U21" s="664"/>
      <c r="V21" s="664"/>
      <c r="W21" s="664"/>
      <c r="X21" s="682"/>
      <c r="Y21" s="679" t="s">
        <v>176</v>
      </c>
      <c r="Z21" s="680"/>
      <c r="AA21" s="680"/>
      <c r="AB21" s="680"/>
      <c r="AC21" s="680"/>
      <c r="AD21" s="680"/>
      <c r="AE21" s="680"/>
      <c r="AF21" s="680"/>
      <c r="AG21" s="681"/>
      <c r="AH21" s="663" t="str">
        <f>IF(入力シート!I21="","",IF(入力シート!$I$21=入力シート!$CB$5,入力シート!$R$30,""))</f>
        <v/>
      </c>
      <c r="AI21" s="664"/>
      <c r="AJ21" s="664"/>
      <c r="AK21" s="664"/>
      <c r="AL21" s="664"/>
      <c r="AM21" s="664"/>
      <c r="AN21" s="664"/>
      <c r="AO21" s="664"/>
      <c r="AP21" s="664"/>
      <c r="AQ21" s="664"/>
      <c r="AR21" s="664"/>
      <c r="AS21" s="664"/>
      <c r="AT21" s="665"/>
      <c r="BS21" s="97"/>
      <c r="BT21" s="97"/>
      <c r="BU21" s="97"/>
      <c r="BV21" s="97"/>
      <c r="BW21" s="97"/>
      <c r="BX21" s="97"/>
      <c r="BY21" s="97"/>
      <c r="BZ21" s="97"/>
      <c r="CA21" s="97"/>
      <c r="CB21" s="97"/>
      <c r="CC21" s="97"/>
      <c r="CD21" s="97"/>
      <c r="CE21" s="97"/>
      <c r="CF21" s="97"/>
      <c r="CG21" s="97"/>
      <c r="CH21" s="97"/>
      <c r="CI21" s="97"/>
      <c r="CJ21" s="97"/>
      <c r="CK21" s="97"/>
      <c r="CL21" s="97"/>
      <c r="CM21" s="97"/>
    </row>
    <row r="22" spans="2:91" s="93" customFormat="1" ht="30" customHeight="1" x14ac:dyDescent="0.15">
      <c r="B22" s="666" t="s">
        <v>77</v>
      </c>
      <c r="C22" s="667"/>
      <c r="D22" s="667"/>
      <c r="E22" s="667"/>
      <c r="F22" s="667"/>
      <c r="G22" s="667"/>
      <c r="H22" s="667"/>
      <c r="I22" s="667"/>
      <c r="J22" s="668"/>
      <c r="K22" s="646" t="str">
        <f>IF(入力シート!$I$21="","",IF(入力シート!$I$21=入力シート!$CB$5,PHONETIC(入力シート!$R$25),""))</f>
        <v/>
      </c>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8"/>
      <c r="AL22" s="655" t="s">
        <v>76</v>
      </c>
      <c r="AM22" s="656"/>
      <c r="AN22" s="656"/>
      <c r="AO22" s="656"/>
      <c r="AP22" s="656"/>
      <c r="AQ22" s="656"/>
      <c r="AR22" s="656"/>
      <c r="AS22" s="656"/>
      <c r="AT22" s="657"/>
      <c r="BS22" s="97"/>
      <c r="BT22" s="97"/>
      <c r="BU22" s="97"/>
      <c r="BV22" s="97"/>
      <c r="BW22" s="97"/>
      <c r="BX22" s="97"/>
      <c r="BY22" s="97"/>
      <c r="BZ22" s="97"/>
      <c r="CA22" s="97"/>
      <c r="CB22" s="97"/>
      <c r="CC22" s="97"/>
      <c r="CD22" s="97"/>
      <c r="CE22" s="97"/>
      <c r="CF22" s="97"/>
      <c r="CG22" s="97"/>
      <c r="CH22" s="97"/>
      <c r="CI22" s="97"/>
      <c r="CJ22" s="97"/>
      <c r="CK22" s="97"/>
      <c r="CL22" s="97"/>
      <c r="CM22" s="97"/>
    </row>
    <row r="23" spans="2:91" s="93" customFormat="1" ht="33.75" customHeight="1" x14ac:dyDescent="0.15">
      <c r="B23" s="660" t="s">
        <v>75</v>
      </c>
      <c r="C23" s="661"/>
      <c r="D23" s="661"/>
      <c r="E23" s="661"/>
      <c r="F23" s="661"/>
      <c r="G23" s="661"/>
      <c r="H23" s="661"/>
      <c r="I23" s="661"/>
      <c r="J23" s="662"/>
      <c r="K23" s="649" t="str">
        <f>IF(入力シート!$I$21="","",IF(入力シート!$I$21=入力シート!$CB$5,入力シート!$R$23&amp;"　"&amp;入力シート!R24,""))</f>
        <v/>
      </c>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1"/>
      <c r="AL23" s="673"/>
      <c r="AM23" s="674"/>
      <c r="AN23" s="674"/>
      <c r="AO23" s="674"/>
      <c r="AP23" s="674"/>
      <c r="AQ23" s="674"/>
      <c r="AR23" s="674"/>
      <c r="AS23" s="674"/>
      <c r="AT23" s="675"/>
      <c r="BS23" s="97"/>
      <c r="BT23" s="97"/>
      <c r="BU23" s="97"/>
      <c r="BV23" s="97"/>
      <c r="BW23" s="97"/>
      <c r="BX23" s="97"/>
      <c r="BY23" s="97"/>
      <c r="BZ23" s="97"/>
      <c r="CA23" s="97"/>
      <c r="CB23" s="97"/>
      <c r="CC23" s="97"/>
      <c r="CD23" s="97"/>
      <c r="CE23" s="97"/>
      <c r="CF23" s="97"/>
      <c r="CG23" s="97"/>
      <c r="CH23" s="97"/>
      <c r="CI23" s="97"/>
      <c r="CJ23" s="97"/>
      <c r="CK23" s="97"/>
      <c r="CL23" s="97"/>
      <c r="CM23" s="97"/>
    </row>
    <row r="24" spans="2:91" s="93" customFormat="1" ht="33.75" customHeight="1" thickBot="1" x14ac:dyDescent="0.2">
      <c r="B24" s="671" t="s">
        <v>74</v>
      </c>
      <c r="C24" s="672"/>
      <c r="D24" s="672"/>
      <c r="E24" s="672"/>
      <c r="F24" s="672"/>
      <c r="G24" s="672"/>
      <c r="H24" s="672"/>
      <c r="I24" s="672"/>
      <c r="J24" s="672"/>
      <c r="K24" s="652"/>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4"/>
      <c r="AL24" s="676"/>
      <c r="AM24" s="677"/>
      <c r="AN24" s="677"/>
      <c r="AO24" s="677"/>
      <c r="AP24" s="677"/>
      <c r="AQ24" s="677"/>
      <c r="AR24" s="677"/>
      <c r="AS24" s="677"/>
      <c r="AT24" s="678"/>
    </row>
    <row r="25" spans="2:91" s="93" customFormat="1" ht="10.9" customHeight="1" x14ac:dyDescent="0.15"/>
    <row r="26" spans="2:91" s="93" customFormat="1" ht="20.25" customHeight="1" x14ac:dyDescent="0.15">
      <c r="E26" s="93" t="s">
        <v>73</v>
      </c>
    </row>
    <row r="27" spans="2:91" s="93" customFormat="1" ht="22.5" customHeight="1" x14ac:dyDescent="0.15">
      <c r="H27" s="93" t="s">
        <v>72</v>
      </c>
    </row>
    <row r="28" spans="2:91" s="93" customFormat="1" ht="22.5" customHeight="1" x14ac:dyDescent="0.15">
      <c r="H28" s="93" t="s">
        <v>71</v>
      </c>
    </row>
    <row r="29" spans="2:91" s="93" customFormat="1" ht="22.5" customHeight="1" x14ac:dyDescent="0.15">
      <c r="H29" s="93" t="s">
        <v>70</v>
      </c>
    </row>
    <row r="30" spans="2:91" s="93" customFormat="1" ht="22.5" customHeight="1" x14ac:dyDescent="0.15">
      <c r="H30" s="93" t="s">
        <v>69</v>
      </c>
    </row>
    <row r="31" spans="2:91" s="93" customFormat="1" ht="22.5" customHeight="1" x14ac:dyDescent="0.15">
      <c r="H31" s="93" t="s">
        <v>174</v>
      </c>
    </row>
    <row r="32" spans="2:91" s="93" customFormat="1" ht="20.25" customHeight="1" x14ac:dyDescent="0.15"/>
    <row r="33" s="93" customFormat="1" ht="20.25" customHeight="1" x14ac:dyDescent="0.15"/>
    <row r="34" s="93" customFormat="1" ht="20.25" customHeight="1" x14ac:dyDescent="0.15"/>
    <row r="35" s="93" customFormat="1" ht="20.25" customHeight="1" x14ac:dyDescent="0.15"/>
    <row r="36" s="93" customFormat="1" ht="20.25" customHeight="1" x14ac:dyDescent="0.15"/>
    <row r="37" s="93" customFormat="1" ht="20.25" customHeight="1" x14ac:dyDescent="0.15"/>
    <row r="38" s="93" customFormat="1" ht="20.25" customHeight="1" x14ac:dyDescent="0.15"/>
    <row r="39" s="93" customFormat="1" ht="20.25" customHeight="1" x14ac:dyDescent="0.15"/>
    <row r="40" s="93" customFormat="1" ht="20.25" customHeight="1" x14ac:dyDescent="0.15"/>
  </sheetData>
  <sheetProtection sheet="1" selectLockedCells="1"/>
  <mergeCells count="38">
    <mergeCell ref="AF7:AV7"/>
    <mergeCell ref="B14:J14"/>
    <mergeCell ref="AM9:AU9"/>
    <mergeCell ref="AF3:AU3"/>
    <mergeCell ref="AF8:AV8"/>
    <mergeCell ref="AF9:AK9"/>
    <mergeCell ref="U14:V14"/>
    <mergeCell ref="B11:AV11"/>
    <mergeCell ref="B13:H13"/>
    <mergeCell ref="B15:J15"/>
    <mergeCell ref="K16:AT17"/>
    <mergeCell ref="W14:X14"/>
    <mergeCell ref="Y14:Z14"/>
    <mergeCell ref="M14:N14"/>
    <mergeCell ref="Q14:R14"/>
    <mergeCell ref="K14:L14"/>
    <mergeCell ref="K15:AT15"/>
    <mergeCell ref="S14:T14"/>
    <mergeCell ref="B18:J18"/>
    <mergeCell ref="B17:J17"/>
    <mergeCell ref="B16:J16"/>
    <mergeCell ref="B21:J21"/>
    <mergeCell ref="B19:J19"/>
    <mergeCell ref="B23:J23"/>
    <mergeCell ref="AH21:AT21"/>
    <mergeCell ref="B22:J22"/>
    <mergeCell ref="B20:J20"/>
    <mergeCell ref="B24:J24"/>
    <mergeCell ref="AL23:AT24"/>
    <mergeCell ref="Y21:AG21"/>
    <mergeCell ref="K21:X21"/>
    <mergeCell ref="K19:AT20"/>
    <mergeCell ref="BB14:CC16"/>
    <mergeCell ref="K22:AK22"/>
    <mergeCell ref="K23:AK24"/>
    <mergeCell ref="AL22:AT22"/>
    <mergeCell ref="O14:P14"/>
    <mergeCell ref="K18:AT18"/>
  </mergeCells>
  <phoneticPr fontId="3"/>
  <pageMargins left="0.98425196850393704" right="0.78740157480314965" top="0.94488188976377963" bottom="0.78740157480314965"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V39"/>
  <sheetViews>
    <sheetView zoomScaleNormal="100" zoomScaleSheetLayoutView="100" workbookViewId="0">
      <selection activeCell="I4" sqref="I4:Q4"/>
    </sheetView>
  </sheetViews>
  <sheetFormatPr defaultColWidth="1.75" defaultRowHeight="20.25" customHeight="1" x14ac:dyDescent="0.15"/>
  <cols>
    <col min="1" max="1" width="0.625" style="2" customWidth="1"/>
    <col min="2" max="16384" width="1.75" style="2"/>
  </cols>
  <sheetData>
    <row r="1" spans="2:48" ht="22.5" customHeight="1" x14ac:dyDescent="0.15">
      <c r="P1" s="92" t="s">
        <v>89</v>
      </c>
    </row>
    <row r="2" spans="2:48" s="93" customFormat="1" ht="22.5" customHeight="1" x14ac:dyDescent="0.15"/>
    <row r="3" spans="2:48" s="93" customFormat="1" ht="20.25" customHeight="1" x14ac:dyDescent="0.15">
      <c r="AH3" s="697" t="str">
        <f>IF(入力シート!W4="","令和　　年　　月　　日",入力シート!W4)</f>
        <v>令和　　年　　月　　日</v>
      </c>
      <c r="AI3" s="698"/>
      <c r="AJ3" s="698"/>
      <c r="AK3" s="698"/>
      <c r="AL3" s="698"/>
      <c r="AM3" s="698"/>
      <c r="AN3" s="698"/>
      <c r="AO3" s="698"/>
      <c r="AP3" s="698"/>
      <c r="AQ3" s="698"/>
      <c r="AR3" s="698"/>
      <c r="AS3" s="698"/>
      <c r="AT3" s="698"/>
      <c r="AU3" s="698"/>
    </row>
    <row r="4" spans="2:48" s="93" customFormat="1" ht="20.25" customHeight="1" x14ac:dyDescent="0.15"/>
    <row r="5" spans="2:48" s="93" customFormat="1" ht="33.75" customHeight="1" x14ac:dyDescent="0.15">
      <c r="D5" s="93" t="s">
        <v>329</v>
      </c>
    </row>
    <row r="6" spans="2:48" s="93" customFormat="1" ht="22.5" customHeight="1" x14ac:dyDescent="0.15">
      <c r="V6" s="93" t="s">
        <v>180</v>
      </c>
    </row>
    <row r="7" spans="2:48" s="93" customFormat="1" ht="30" customHeight="1" x14ac:dyDescent="0.15">
      <c r="W7" s="93" t="s">
        <v>86</v>
      </c>
      <c r="AF7" s="690" t="str">
        <f>IF(入力シート!N13="","",入力シート!N12&amp;入力シート!V12&amp;入力シート!N13)</f>
        <v/>
      </c>
      <c r="AG7" s="690"/>
      <c r="AH7" s="690"/>
      <c r="AI7" s="690"/>
      <c r="AJ7" s="690"/>
      <c r="AK7" s="690"/>
      <c r="AL7" s="690"/>
      <c r="AM7" s="690"/>
      <c r="AN7" s="690"/>
      <c r="AO7" s="690"/>
      <c r="AP7" s="690"/>
      <c r="AQ7" s="690"/>
      <c r="AR7" s="690"/>
      <c r="AS7" s="690"/>
      <c r="AT7" s="690"/>
      <c r="AU7" s="690"/>
      <c r="AV7" s="690"/>
    </row>
    <row r="8" spans="2:48" s="93" customFormat="1" ht="30" customHeight="1" x14ac:dyDescent="0.15">
      <c r="W8" s="93" t="s">
        <v>7</v>
      </c>
      <c r="AF8" s="690" t="str">
        <f>IF(入力シート!I6="","",入力シート!I6)</f>
        <v/>
      </c>
      <c r="AG8" s="690"/>
      <c r="AH8" s="690"/>
      <c r="AI8" s="690"/>
      <c r="AJ8" s="690"/>
      <c r="AK8" s="690"/>
      <c r="AL8" s="690"/>
      <c r="AM8" s="690"/>
      <c r="AN8" s="690"/>
      <c r="AO8" s="690"/>
      <c r="AP8" s="690"/>
      <c r="AQ8" s="690"/>
      <c r="AR8" s="690"/>
      <c r="AS8" s="690"/>
      <c r="AT8" s="690"/>
      <c r="AU8" s="690"/>
      <c r="AV8" s="690"/>
    </row>
    <row r="9" spans="2:48" s="93" customFormat="1" ht="30" customHeight="1" x14ac:dyDescent="0.15">
      <c r="W9" s="93" t="s">
        <v>9</v>
      </c>
      <c r="AF9" s="694" t="str">
        <f>IF(入力シート!I8="","",入力シート!I8)</f>
        <v/>
      </c>
      <c r="AG9" s="694"/>
      <c r="AH9" s="694"/>
      <c r="AI9" s="694"/>
      <c r="AJ9" s="694"/>
      <c r="AK9" s="694"/>
      <c r="AL9" s="98"/>
      <c r="AM9" s="690" t="str">
        <f>IF(入力シート!I9="","",入力シート!I9)</f>
        <v/>
      </c>
      <c r="AN9" s="690"/>
      <c r="AO9" s="690"/>
      <c r="AP9" s="690"/>
      <c r="AQ9" s="690"/>
      <c r="AR9" s="690"/>
      <c r="AS9" s="690"/>
      <c r="AT9" s="690"/>
      <c r="AU9" s="690"/>
      <c r="AV9" s="94"/>
    </row>
    <row r="10" spans="2:48" s="93" customFormat="1" ht="22.5" customHeight="1" x14ac:dyDescent="0.15"/>
    <row r="11" spans="2:48" s="93" customFormat="1" ht="30" customHeight="1" x14ac:dyDescent="0.15">
      <c r="B11" s="98"/>
      <c r="C11" s="97" t="s">
        <v>90</v>
      </c>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row>
    <row r="12" spans="2:48" s="93" customFormat="1" ht="30" customHeight="1" x14ac:dyDescent="0.15">
      <c r="B12" s="93" t="s">
        <v>91</v>
      </c>
    </row>
    <row r="13" spans="2:48" s="93" customFormat="1" ht="22.5" customHeight="1" x14ac:dyDescent="0.15">
      <c r="B13" s="99"/>
      <c r="C13" s="100"/>
      <c r="D13" s="100"/>
      <c r="E13" s="100"/>
      <c r="F13" s="100"/>
      <c r="G13" s="100"/>
      <c r="H13" s="100"/>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row>
    <row r="14" spans="2:48" s="93" customFormat="1" ht="22.5" customHeight="1" x14ac:dyDescent="0.15">
      <c r="B14" s="100"/>
      <c r="C14" s="100"/>
      <c r="D14" s="100"/>
      <c r="E14" s="100"/>
      <c r="F14" s="100"/>
      <c r="G14" s="100"/>
      <c r="H14" s="100"/>
      <c r="I14" s="100"/>
      <c r="J14" s="100"/>
      <c r="K14" s="100"/>
      <c r="L14" s="100"/>
      <c r="M14" s="100"/>
      <c r="N14" s="100"/>
      <c r="O14" s="100"/>
      <c r="P14" s="100"/>
      <c r="Q14" s="101"/>
      <c r="R14" s="101"/>
      <c r="S14" s="100"/>
      <c r="T14" s="100"/>
      <c r="U14" s="100"/>
      <c r="V14" s="100" t="s">
        <v>92</v>
      </c>
      <c r="W14" s="100"/>
      <c r="X14" s="100"/>
      <c r="Y14" s="100"/>
      <c r="Z14" s="100"/>
      <c r="AA14" s="95"/>
      <c r="AB14" s="95"/>
      <c r="AC14" s="95"/>
      <c r="AD14" s="95"/>
      <c r="AE14" s="95"/>
      <c r="AF14" s="95"/>
      <c r="AG14" s="95"/>
      <c r="AH14" s="95"/>
      <c r="AI14" s="95"/>
      <c r="AJ14" s="95"/>
      <c r="AK14" s="95"/>
      <c r="AL14" s="95"/>
      <c r="AM14" s="95"/>
      <c r="AN14" s="95"/>
      <c r="AO14" s="95"/>
      <c r="AP14" s="95"/>
      <c r="AQ14" s="95"/>
      <c r="AR14" s="95"/>
      <c r="AS14" s="95"/>
      <c r="AT14" s="95"/>
    </row>
    <row r="15" spans="2:48" s="93" customFormat="1" ht="22.5" customHeight="1" x14ac:dyDescent="0.15">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row>
    <row r="16" spans="2:48" s="93" customFormat="1" ht="22.5" customHeight="1" x14ac:dyDescent="0.15">
      <c r="B16" s="699" t="s">
        <v>93</v>
      </c>
      <c r="C16" s="700"/>
      <c r="D16" s="700"/>
      <c r="E16" s="701"/>
      <c r="F16" s="708"/>
      <c r="G16" s="708"/>
      <c r="H16" s="708"/>
      <c r="I16" s="708"/>
      <c r="J16" s="708"/>
      <c r="K16" s="708"/>
      <c r="L16" s="708"/>
      <c r="M16" s="708"/>
      <c r="N16" s="708"/>
      <c r="O16" s="708"/>
      <c r="P16" s="708"/>
      <c r="Q16" s="708"/>
      <c r="R16" s="708"/>
      <c r="S16" s="708"/>
      <c r="T16" s="708"/>
      <c r="U16" s="708"/>
      <c r="V16" s="708"/>
      <c r="W16" s="708"/>
      <c r="X16" s="708"/>
      <c r="Y16" s="708"/>
      <c r="Z16" s="708"/>
      <c r="AA16" s="708"/>
      <c r="AB16" s="708"/>
      <c r="AC16" s="708"/>
      <c r="AD16" s="708"/>
      <c r="AE16" s="708"/>
      <c r="AF16" s="708"/>
      <c r="AG16" s="708"/>
      <c r="AH16" s="708"/>
      <c r="AI16" s="708"/>
      <c r="AJ16" s="708"/>
      <c r="AK16" s="708"/>
      <c r="AL16" s="708"/>
      <c r="AM16" s="708"/>
      <c r="AN16" s="708"/>
      <c r="AO16" s="708"/>
      <c r="AP16" s="708"/>
      <c r="AQ16" s="708"/>
      <c r="AR16" s="708"/>
      <c r="AS16" s="708"/>
      <c r="AT16" s="100"/>
    </row>
    <row r="17" spans="2:46" s="93" customFormat="1" ht="22.5" customHeight="1" x14ac:dyDescent="0.15">
      <c r="B17" s="702"/>
      <c r="C17" s="703"/>
      <c r="D17" s="703"/>
      <c r="E17" s="704"/>
      <c r="F17" s="709"/>
      <c r="G17" s="709"/>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100"/>
    </row>
    <row r="18" spans="2:46" s="93" customFormat="1" ht="22.5" customHeight="1" x14ac:dyDescent="0.15">
      <c r="B18" s="702"/>
      <c r="C18" s="703"/>
      <c r="D18" s="703"/>
      <c r="E18" s="704"/>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102"/>
    </row>
    <row r="19" spans="2:46" s="93" customFormat="1" ht="22.5" customHeight="1" x14ac:dyDescent="0.15">
      <c r="B19" s="702"/>
      <c r="C19" s="703"/>
      <c r="D19" s="703"/>
      <c r="E19" s="704"/>
      <c r="F19" s="709"/>
      <c r="G19" s="709"/>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100"/>
    </row>
    <row r="20" spans="2:46" s="93" customFormat="1" ht="22.5" customHeight="1" x14ac:dyDescent="0.15">
      <c r="B20" s="702"/>
      <c r="C20" s="703"/>
      <c r="D20" s="703"/>
      <c r="E20" s="704"/>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100"/>
    </row>
    <row r="21" spans="2:46" s="93" customFormat="1" ht="22.5" customHeight="1" x14ac:dyDescent="0.15">
      <c r="B21" s="702"/>
      <c r="C21" s="703"/>
      <c r="D21" s="703"/>
      <c r="E21" s="704"/>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103"/>
    </row>
    <row r="22" spans="2:46" s="93" customFormat="1" ht="22.5" customHeight="1" x14ac:dyDescent="0.15">
      <c r="B22" s="702"/>
      <c r="C22" s="703"/>
      <c r="D22" s="703"/>
      <c r="E22" s="704"/>
      <c r="F22" s="709"/>
      <c r="G22" s="709"/>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100"/>
    </row>
    <row r="23" spans="2:46" s="93" customFormat="1" ht="22.5" customHeight="1" x14ac:dyDescent="0.15">
      <c r="B23" s="702"/>
      <c r="C23" s="703"/>
      <c r="D23" s="703"/>
      <c r="E23" s="704"/>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100"/>
    </row>
    <row r="24" spans="2:46" s="93" customFormat="1" ht="22.5" customHeight="1" x14ac:dyDescent="0.15">
      <c r="B24" s="702"/>
      <c r="C24" s="703"/>
      <c r="D24" s="703"/>
      <c r="E24" s="704"/>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row>
    <row r="25" spans="2:46" s="93" customFormat="1" ht="22.5" customHeight="1" x14ac:dyDescent="0.15">
      <c r="B25" s="702"/>
      <c r="C25" s="703"/>
      <c r="D25" s="703"/>
      <c r="E25" s="704"/>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row>
    <row r="26" spans="2:46" s="93" customFormat="1" ht="22.5" customHeight="1" x14ac:dyDescent="0.15">
      <c r="B26" s="702"/>
      <c r="C26" s="703"/>
      <c r="D26" s="703"/>
      <c r="E26" s="704"/>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row>
    <row r="27" spans="2:46" s="93" customFormat="1" ht="22.5" customHeight="1" x14ac:dyDescent="0.15">
      <c r="B27" s="705"/>
      <c r="C27" s="706"/>
      <c r="D27" s="706"/>
      <c r="E27" s="707"/>
      <c r="F27" s="710"/>
      <c r="G27" s="710"/>
      <c r="H27" s="710"/>
      <c r="I27" s="710"/>
      <c r="J27" s="710"/>
      <c r="K27" s="710"/>
      <c r="L27" s="710"/>
      <c r="M27" s="710"/>
      <c r="N27" s="710"/>
      <c r="O27" s="710"/>
      <c r="P27" s="710"/>
      <c r="Q27" s="710"/>
      <c r="R27" s="710"/>
      <c r="S27" s="710"/>
      <c r="T27" s="710"/>
      <c r="U27" s="710"/>
      <c r="V27" s="710"/>
      <c r="W27" s="710"/>
      <c r="X27" s="710"/>
      <c r="Y27" s="710"/>
      <c r="Z27" s="710"/>
      <c r="AA27" s="710"/>
      <c r="AB27" s="710"/>
      <c r="AC27" s="710"/>
      <c r="AD27" s="710"/>
      <c r="AE27" s="710"/>
      <c r="AF27" s="710"/>
      <c r="AG27" s="710"/>
      <c r="AH27" s="710"/>
      <c r="AI27" s="710"/>
      <c r="AJ27" s="710"/>
      <c r="AK27" s="710"/>
      <c r="AL27" s="710"/>
      <c r="AM27" s="710"/>
      <c r="AN27" s="710"/>
      <c r="AO27" s="710"/>
      <c r="AP27" s="710"/>
      <c r="AQ27" s="710"/>
      <c r="AR27" s="710"/>
      <c r="AS27" s="710"/>
    </row>
    <row r="28" spans="2:46" s="93" customFormat="1" ht="22.5" customHeight="1" x14ac:dyDescent="0.15"/>
    <row r="29" spans="2:46" s="93" customFormat="1" ht="22.5" customHeight="1" x14ac:dyDescent="0.15"/>
    <row r="30" spans="2:46" s="93" customFormat="1" ht="22.5" customHeight="1" x14ac:dyDescent="0.15"/>
    <row r="31" spans="2:46" s="93" customFormat="1" ht="22.5" customHeight="1" x14ac:dyDescent="0.15"/>
    <row r="32" spans="2:46" s="93" customFormat="1" ht="22.5" customHeight="1" x14ac:dyDescent="0.15"/>
    <row r="33" s="93" customFormat="1" ht="22.5" customHeight="1" x14ac:dyDescent="0.15"/>
    <row r="34" s="93" customFormat="1" ht="22.5" customHeight="1" x14ac:dyDescent="0.15"/>
    <row r="35" s="93" customFormat="1" ht="22.5" customHeight="1" x14ac:dyDescent="0.15"/>
    <row r="36" s="93" customFormat="1" ht="20.25" customHeight="1" x14ac:dyDescent="0.15"/>
    <row r="37" s="93" customFormat="1" ht="20.25" customHeight="1" x14ac:dyDescent="0.15"/>
    <row r="38" s="93" customFormat="1" ht="20.25" customHeight="1" x14ac:dyDescent="0.15"/>
    <row r="39" s="93" customFormat="1" ht="20.25" customHeight="1" x14ac:dyDescent="0.15"/>
  </sheetData>
  <sheetProtection sheet="1" objects="1" scenarios="1" selectLockedCells="1"/>
  <mergeCells count="7">
    <mergeCell ref="AH3:AU3"/>
    <mergeCell ref="B16:E27"/>
    <mergeCell ref="F16:AS27"/>
    <mergeCell ref="AF7:AV7"/>
    <mergeCell ref="AF8:AV8"/>
    <mergeCell ref="AF9:AK9"/>
    <mergeCell ref="AM9:AU9"/>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X39"/>
  <sheetViews>
    <sheetView zoomScaleNormal="100" workbookViewId="0">
      <selection activeCell="C1" sqref="C1:L1"/>
    </sheetView>
  </sheetViews>
  <sheetFormatPr defaultColWidth="9" defaultRowHeight="13.5" x14ac:dyDescent="0.15"/>
  <cols>
    <col min="1" max="1" width="2.125" style="2" customWidth="1"/>
    <col min="2" max="2" width="4.25" style="149" customWidth="1"/>
    <col min="3" max="3" width="5.25" style="2" customWidth="1"/>
    <col min="4" max="4" width="1.625" style="2" customWidth="1"/>
    <col min="5" max="5" width="10.25" style="2" bestFit="1" customWidth="1"/>
    <col min="6" max="6" width="1.625" style="2" customWidth="1"/>
    <col min="7" max="7" width="7.125" style="2" customWidth="1"/>
    <col min="8" max="8" width="13" style="2" bestFit="1" customWidth="1"/>
    <col min="9" max="9" width="1.875" style="2" customWidth="1"/>
    <col min="10" max="11" width="7.875" style="2" customWidth="1"/>
    <col min="12" max="13" width="12.5" style="2" customWidth="1"/>
    <col min="14" max="16384" width="9" style="2"/>
  </cols>
  <sheetData>
    <row r="1" spans="2:24" ht="23.25" customHeight="1" x14ac:dyDescent="0.15">
      <c r="C1" s="713" t="s">
        <v>347</v>
      </c>
      <c r="D1" s="713"/>
      <c r="E1" s="713"/>
      <c r="F1" s="713"/>
      <c r="G1" s="713"/>
      <c r="H1" s="713"/>
      <c r="I1" s="713"/>
      <c r="J1" s="713"/>
      <c r="K1" s="713"/>
      <c r="L1" s="713"/>
    </row>
    <row r="3" spans="2:24" ht="23.25" customHeight="1" x14ac:dyDescent="0.15">
      <c r="H3" s="714" t="str">
        <f>IF(入力シート!W4="","令和　　年　　月　　日",入力シート!W4)</f>
        <v>令和　　年　　月　　日</v>
      </c>
      <c r="I3" s="714"/>
      <c r="J3" s="714"/>
      <c r="K3" s="714"/>
      <c r="L3" s="714"/>
      <c r="M3" s="714"/>
      <c r="N3" s="150"/>
      <c r="O3" s="150"/>
      <c r="P3" s="150"/>
      <c r="Q3" s="150"/>
      <c r="R3" s="150"/>
      <c r="S3" s="150"/>
      <c r="T3" s="150"/>
      <c r="U3" s="150"/>
      <c r="V3" s="150"/>
      <c r="W3" s="150"/>
      <c r="X3" s="150"/>
    </row>
    <row r="5" spans="2:24" ht="18" customHeight="1" x14ac:dyDescent="0.15">
      <c r="B5" s="12" t="s">
        <v>348</v>
      </c>
      <c r="E5" s="2" t="s">
        <v>349</v>
      </c>
      <c r="G5" s="2" t="s">
        <v>350</v>
      </c>
    </row>
    <row r="7" spans="2:24" ht="18" customHeight="1" x14ac:dyDescent="0.15">
      <c r="H7" s="148" t="s">
        <v>376</v>
      </c>
      <c r="I7" s="151"/>
      <c r="J7" s="711" t="str">
        <f>IF(入力シート!N13="","",入力シート!N12&amp;入力シート!V12&amp;入力シート!N13)</f>
        <v/>
      </c>
      <c r="K7" s="711"/>
      <c r="L7" s="711"/>
      <c r="M7" s="711"/>
    </row>
    <row r="8" spans="2:24" ht="12.75" customHeight="1" x14ac:dyDescent="0.15">
      <c r="H8" s="151"/>
      <c r="I8" s="151"/>
      <c r="J8" s="711"/>
      <c r="K8" s="711"/>
      <c r="L8" s="711"/>
      <c r="M8" s="711"/>
    </row>
    <row r="9" spans="2:24" ht="18" customHeight="1" x14ac:dyDescent="0.15">
      <c r="H9" s="151" t="s">
        <v>351</v>
      </c>
      <c r="I9" s="151"/>
      <c r="J9" s="715" t="str">
        <f>IF(入力シート!I6="","",入力シート!I6)</f>
        <v/>
      </c>
      <c r="K9" s="715"/>
      <c r="L9" s="715"/>
      <c r="M9" s="715"/>
    </row>
    <row r="10" spans="2:24" ht="7.5" customHeight="1" x14ac:dyDescent="0.15">
      <c r="H10" s="151"/>
      <c r="I10" s="151"/>
    </row>
    <row r="11" spans="2:24" ht="18" customHeight="1" x14ac:dyDescent="0.15">
      <c r="H11" s="151" t="s">
        <v>352</v>
      </c>
      <c r="I11" s="151"/>
      <c r="J11" s="716" t="str">
        <f>IF(入力シート!I8="","",入力シート!I8)</f>
        <v/>
      </c>
      <c r="K11" s="717"/>
      <c r="L11" s="716" t="str">
        <f>IF(入力シート!I9="","",入力シート!I9)</f>
        <v/>
      </c>
      <c r="M11" s="717"/>
    </row>
    <row r="12" spans="2:24" ht="33.75" customHeight="1" x14ac:dyDescent="0.15">
      <c r="J12" s="152"/>
      <c r="K12" s="28"/>
    </row>
    <row r="13" spans="2:24" ht="18" customHeight="1" x14ac:dyDescent="0.15">
      <c r="B13" s="149" t="s">
        <v>353</v>
      </c>
    </row>
    <row r="14" spans="2:24" ht="18" customHeight="1" x14ac:dyDescent="0.15">
      <c r="B14" s="712" t="s">
        <v>354</v>
      </c>
      <c r="C14" s="712"/>
      <c r="D14" s="712"/>
      <c r="E14" s="712"/>
      <c r="F14" s="712"/>
      <c r="G14" s="712"/>
      <c r="H14" s="712"/>
      <c r="I14" s="712"/>
      <c r="J14" s="712"/>
      <c r="K14" s="712"/>
      <c r="L14" s="712"/>
      <c r="M14" s="712"/>
    </row>
    <row r="15" spans="2:24" ht="18" customHeight="1" x14ac:dyDescent="0.15">
      <c r="B15" s="712"/>
      <c r="C15" s="712"/>
      <c r="D15" s="712"/>
      <c r="E15" s="712"/>
      <c r="F15" s="712"/>
      <c r="G15" s="712"/>
      <c r="H15" s="712"/>
      <c r="I15" s="712"/>
      <c r="J15" s="712"/>
      <c r="K15" s="712"/>
      <c r="L15" s="712"/>
      <c r="M15" s="712"/>
    </row>
    <row r="16" spans="2:24" ht="18" customHeight="1" x14ac:dyDescent="0.15"/>
    <row r="17" spans="1:13" ht="18" customHeight="1" x14ac:dyDescent="0.15">
      <c r="A17" s="158" t="s">
        <v>355</v>
      </c>
      <c r="B17" s="158"/>
      <c r="C17" s="158"/>
      <c r="D17" s="158"/>
      <c r="E17" s="158"/>
      <c r="F17" s="158"/>
      <c r="G17" s="158"/>
      <c r="H17" s="158"/>
      <c r="I17" s="158"/>
      <c r="J17" s="158"/>
      <c r="K17" s="158"/>
      <c r="L17" s="158"/>
      <c r="M17" s="158"/>
    </row>
    <row r="18" spans="1:13" ht="18" customHeight="1" x14ac:dyDescent="0.15"/>
    <row r="19" spans="1:13" ht="26.25" customHeight="1" x14ac:dyDescent="0.15">
      <c r="A19" s="2">
        <v>1</v>
      </c>
      <c r="B19" s="711" t="s">
        <v>356</v>
      </c>
      <c r="C19" s="711"/>
      <c r="D19" s="711"/>
      <c r="E19" s="711"/>
      <c r="F19" s="711"/>
      <c r="G19" s="711"/>
      <c r="H19" s="711"/>
      <c r="I19" s="711"/>
      <c r="J19" s="711"/>
      <c r="K19" s="711"/>
      <c r="L19" s="711"/>
      <c r="M19" s="711"/>
    </row>
    <row r="20" spans="1:13" ht="28.5" customHeight="1" x14ac:dyDescent="0.15">
      <c r="B20" s="711"/>
      <c r="C20" s="711"/>
      <c r="D20" s="711"/>
      <c r="E20" s="711"/>
      <c r="F20" s="711"/>
      <c r="G20" s="711"/>
      <c r="H20" s="711"/>
      <c r="I20" s="711"/>
      <c r="J20" s="711"/>
      <c r="K20" s="711"/>
      <c r="L20" s="711"/>
      <c r="M20" s="711"/>
    </row>
    <row r="21" spans="1:13" ht="22.5" customHeight="1" x14ac:dyDescent="0.15">
      <c r="B21" s="149" t="s">
        <v>357</v>
      </c>
      <c r="C21" s="711" t="s">
        <v>358</v>
      </c>
      <c r="D21" s="711"/>
      <c r="E21" s="711"/>
      <c r="F21" s="711"/>
      <c r="G21" s="711"/>
      <c r="H21" s="711"/>
      <c r="I21" s="711"/>
      <c r="J21" s="711"/>
      <c r="K21" s="711"/>
      <c r="L21" s="711"/>
      <c r="M21" s="711"/>
    </row>
    <row r="22" spans="1:13" ht="13.5" customHeight="1" x14ac:dyDescent="0.15">
      <c r="C22" s="711"/>
      <c r="D22" s="711"/>
      <c r="E22" s="711"/>
      <c r="F22" s="711"/>
      <c r="G22" s="711"/>
      <c r="H22" s="711"/>
      <c r="I22" s="711"/>
      <c r="J22" s="711"/>
      <c r="K22" s="711"/>
      <c r="L22" s="711"/>
      <c r="M22" s="711"/>
    </row>
    <row r="23" spans="1:13" ht="22.5" customHeight="1" x14ac:dyDescent="0.15">
      <c r="B23" s="149" t="s">
        <v>359</v>
      </c>
      <c r="C23" s="2" t="s">
        <v>360</v>
      </c>
    </row>
    <row r="24" spans="1:13" ht="22.5" customHeight="1" x14ac:dyDescent="0.15">
      <c r="B24" s="149" t="s">
        <v>361</v>
      </c>
      <c r="C24" s="2" t="s">
        <v>362</v>
      </c>
    </row>
    <row r="25" spans="1:13" ht="22.5" customHeight="1" x14ac:dyDescent="0.15">
      <c r="B25" s="149" t="s">
        <v>363</v>
      </c>
      <c r="C25" s="2" t="s">
        <v>364</v>
      </c>
    </row>
    <row r="26" spans="1:13" ht="22.5" customHeight="1" x14ac:dyDescent="0.15">
      <c r="B26" s="149" t="s">
        <v>365</v>
      </c>
      <c r="C26" s="711" t="s">
        <v>366</v>
      </c>
      <c r="D26" s="711"/>
      <c r="E26" s="711"/>
      <c r="F26" s="711"/>
      <c r="G26" s="711"/>
      <c r="H26" s="711"/>
      <c r="I26" s="711"/>
      <c r="J26" s="711"/>
      <c r="K26" s="711"/>
      <c r="L26" s="711"/>
      <c r="M26" s="711"/>
    </row>
    <row r="27" spans="1:13" ht="13.5" customHeight="1" x14ac:dyDescent="0.15">
      <c r="C27" s="711"/>
      <c r="D27" s="711"/>
      <c r="E27" s="711"/>
      <c r="F27" s="711"/>
      <c r="G27" s="711"/>
      <c r="H27" s="711"/>
      <c r="I27" s="711"/>
      <c r="J27" s="711"/>
      <c r="K27" s="711"/>
      <c r="L27" s="711"/>
      <c r="M27" s="711"/>
    </row>
    <row r="28" spans="1:13" ht="22.5" customHeight="1" x14ac:dyDescent="0.15">
      <c r="B28" s="149" t="s">
        <v>367</v>
      </c>
      <c r="C28" s="711" t="s">
        <v>368</v>
      </c>
      <c r="D28" s="711"/>
      <c r="E28" s="711"/>
      <c r="F28" s="711"/>
      <c r="G28" s="711"/>
      <c r="H28" s="711"/>
      <c r="I28" s="711"/>
      <c r="J28" s="711"/>
      <c r="K28" s="711"/>
      <c r="L28" s="711"/>
      <c r="M28" s="711"/>
    </row>
    <row r="29" spans="1:13" ht="13.5" customHeight="1" x14ac:dyDescent="0.15">
      <c r="C29" s="711"/>
      <c r="D29" s="711"/>
      <c r="E29" s="711"/>
      <c r="F29" s="711"/>
      <c r="G29" s="711"/>
      <c r="H29" s="711"/>
      <c r="I29" s="711"/>
      <c r="J29" s="711"/>
      <c r="K29" s="711"/>
      <c r="L29" s="711"/>
      <c r="M29" s="711"/>
    </row>
    <row r="30" spans="1:13" ht="22.5" customHeight="1" x14ac:dyDescent="0.15">
      <c r="B30" s="149" t="s">
        <v>369</v>
      </c>
      <c r="C30" s="2" t="s">
        <v>370</v>
      </c>
    </row>
    <row r="31" spans="1:13" ht="22.5" customHeight="1" x14ac:dyDescent="0.15">
      <c r="B31" s="149" t="s">
        <v>371</v>
      </c>
      <c r="C31" s="2" t="s">
        <v>372</v>
      </c>
    </row>
    <row r="32" spans="1:13" ht="12" customHeight="1" x14ac:dyDescent="0.15"/>
    <row r="33" spans="1:13" ht="22.5" customHeight="1" x14ac:dyDescent="0.15">
      <c r="A33" s="2">
        <v>2</v>
      </c>
      <c r="B33" s="712" t="s">
        <v>373</v>
      </c>
      <c r="C33" s="712"/>
      <c r="D33" s="712"/>
      <c r="E33" s="712"/>
      <c r="F33" s="712"/>
      <c r="G33" s="712"/>
      <c r="H33" s="712"/>
      <c r="I33" s="712"/>
      <c r="J33" s="712"/>
      <c r="K33" s="712"/>
      <c r="L33" s="712"/>
      <c r="M33" s="712"/>
    </row>
    <row r="34" spans="1:13" ht="13.5" customHeight="1" x14ac:dyDescent="0.15">
      <c r="B34" s="712"/>
      <c r="C34" s="712"/>
      <c r="D34" s="712"/>
      <c r="E34" s="712"/>
      <c r="F34" s="712"/>
      <c r="G34" s="712"/>
      <c r="H34" s="712"/>
      <c r="I34" s="712"/>
      <c r="J34" s="712"/>
      <c r="K34" s="712"/>
      <c r="L34" s="712"/>
      <c r="M34" s="712"/>
    </row>
    <row r="35" spans="1:13" ht="12" customHeight="1" x14ac:dyDescent="0.15">
      <c r="B35" s="153"/>
      <c r="C35" s="154"/>
      <c r="D35" s="154"/>
      <c r="E35" s="154"/>
      <c r="F35" s="154"/>
      <c r="G35" s="154"/>
      <c r="H35" s="154"/>
      <c r="I35" s="154"/>
      <c r="J35" s="154"/>
      <c r="K35" s="154"/>
      <c r="L35" s="154"/>
      <c r="M35" s="154"/>
    </row>
    <row r="36" spans="1:13" ht="22.5" customHeight="1" x14ac:dyDescent="0.15">
      <c r="A36" s="2">
        <v>3</v>
      </c>
      <c r="B36" s="149" t="s">
        <v>374</v>
      </c>
    </row>
    <row r="37" spans="1:13" ht="12" customHeight="1" x14ac:dyDescent="0.15"/>
    <row r="38" spans="1:13" ht="22.5" customHeight="1" x14ac:dyDescent="0.15">
      <c r="A38" s="2">
        <v>4</v>
      </c>
      <c r="B38" s="712" t="s">
        <v>375</v>
      </c>
      <c r="C38" s="712"/>
      <c r="D38" s="712"/>
      <c r="E38" s="712"/>
      <c r="F38" s="712"/>
      <c r="G38" s="712"/>
      <c r="H38" s="712"/>
      <c r="I38" s="712"/>
      <c r="J38" s="712"/>
      <c r="K38" s="712"/>
      <c r="L38" s="712"/>
      <c r="M38" s="712"/>
    </row>
    <row r="39" spans="1:13" ht="13.5" customHeight="1" x14ac:dyDescent="0.15">
      <c r="B39" s="712"/>
      <c r="C39" s="712"/>
      <c r="D39" s="712"/>
      <c r="E39" s="712"/>
      <c r="F39" s="712"/>
      <c r="G39" s="712"/>
      <c r="H39" s="712"/>
      <c r="I39" s="712"/>
      <c r="J39" s="712"/>
      <c r="K39" s="712"/>
      <c r="L39" s="712"/>
      <c r="M39" s="712"/>
    </row>
  </sheetData>
  <sheetProtection sheet="1" objects="1" scenarios="1" selectLockedCells="1"/>
  <mergeCells count="14">
    <mergeCell ref="C28:M29"/>
    <mergeCell ref="B33:M34"/>
    <mergeCell ref="B38:M39"/>
    <mergeCell ref="C1:L1"/>
    <mergeCell ref="H3:M3"/>
    <mergeCell ref="J7:M8"/>
    <mergeCell ref="J9:M9"/>
    <mergeCell ref="B14:M15"/>
    <mergeCell ref="A17:M17"/>
    <mergeCell ref="J11:K11"/>
    <mergeCell ref="L11:M11"/>
    <mergeCell ref="B19:M20"/>
    <mergeCell ref="C21:M22"/>
    <mergeCell ref="C26:M27"/>
  </mergeCells>
  <phoneticPr fontId="7"/>
  <printOptions horizontalCentered="1"/>
  <pageMargins left="0.70866141732283472" right="0.51181102362204722"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入力上の注意</vt:lpstr>
      <vt:lpstr>入力シート</vt:lpstr>
      <vt:lpstr>①登録票</vt:lpstr>
      <vt:lpstr>②申請書</vt:lpstr>
      <vt:lpstr>③委任状</vt:lpstr>
      <vt:lpstr>④使用印鑑届</vt:lpstr>
      <vt:lpstr>⑤暴力団排除誓約書</vt:lpstr>
      <vt:lpstr>①登録票!Print_Area</vt:lpstr>
      <vt:lpstr>②申請書!Print_Area</vt:lpstr>
      <vt:lpstr>③委任状!Print_Area</vt:lpstr>
      <vt:lpstr>④使用印鑑届!Print_Area</vt:lpstr>
      <vt:lpstr>入力シート!Print_Area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2020-10-08T04:05:32Z</dcterms:created>
  <dcterms:modified xsi:type="dcterms:W3CDTF">2024-10-28T06:06:42Z</dcterms:modified>
</cp:coreProperties>
</file>