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tabRatio="800" firstSheet="1" activeTab="10"/>
  </bookViews>
  <sheets>
    <sheet name="入力上の注意 " sheetId="15" r:id="rId1"/>
    <sheet name="入力シート" sheetId="8" r:id="rId2"/>
    <sheet name="①申請書" sheetId="1" r:id="rId3"/>
    <sheet name="②様式1-2" sheetId="9" r:id="rId4"/>
    <sheet name="③様式1-3" sheetId="10" r:id="rId5"/>
    <sheet name="④測量等実績書" sheetId="11" r:id="rId6"/>
    <sheet name="⑤技術者経歴書" sheetId="12" r:id="rId7"/>
    <sheet name="⑥委任状" sheetId="4" r:id="rId8"/>
    <sheet name="⑦使用印鑑届" sheetId="5" r:id="rId9"/>
    <sheet name="⑧暴力団排除誓約書" sheetId="16" r:id="rId10"/>
    <sheet name="⑨登録票" sheetId="7" r:id="rId11"/>
  </sheets>
  <externalReferences>
    <externalReference r:id="rId12"/>
  </externalReferences>
  <definedNames>
    <definedName name="_xlnm.Print_Area" localSheetId="2">①申請書!$A$4:$BE$50</definedName>
    <definedName name="_xlnm.Print_Area" localSheetId="3">'②様式1-2'!$A$3:$AQ$50</definedName>
    <definedName name="_xlnm.Print_Area" localSheetId="4">'③様式1-3'!$A$1:$AC$49</definedName>
    <definedName name="_xlnm.Print_Area" localSheetId="5">④測量等実績書!$A$1:$H$45</definedName>
    <definedName name="_xlnm.Print_Area" localSheetId="6">⑤技術者経歴書!$A$1:$H$44</definedName>
    <definedName name="_xlnm.Print_Area" localSheetId="7">⑥委任状!$A$1:$AV$32</definedName>
    <definedName name="_xlnm.Print_Area" localSheetId="8">⑦使用印鑑届!$A$1:$AV$29</definedName>
    <definedName name="_xlnm.Print_Area" localSheetId="10">⑨登録票!$A$4:$BP$183</definedName>
    <definedName name="_xlnm.Print_Area" localSheetId="1">入力シート!$A$1:$AD$95</definedName>
    <definedName name="_xlnm.Print_Area" localSheetId="0">'入力上の注意 '!$A$1:$X$41</definedName>
  </definedNames>
  <calcPr calcId="162913"/>
</workbook>
</file>

<file path=xl/calcChain.xml><?xml version="1.0" encoding="utf-8"?>
<calcChain xmlns="http://schemas.openxmlformats.org/spreadsheetml/2006/main">
  <c r="DT69" i="7" l="1"/>
  <c r="DT71" i="7"/>
  <c r="DT75" i="7"/>
  <c r="DT77" i="7"/>
  <c r="DT79" i="7"/>
  <c r="DT100" i="7"/>
  <c r="DT102" i="7"/>
  <c r="DT104" i="7"/>
  <c r="DT106" i="7"/>
  <c r="DT108" i="7"/>
  <c r="DT110" i="7"/>
  <c r="DT146" i="7"/>
  <c r="EA146" i="7"/>
  <c r="DT147" i="7"/>
  <c r="EA147" i="7"/>
  <c r="DT148" i="7"/>
  <c r="EA148" i="7"/>
  <c r="DT149" i="7"/>
  <c r="EA149" i="7"/>
  <c r="DT150" i="7"/>
  <c r="EA150" i="7"/>
  <c r="DT151" i="7"/>
  <c r="EA151" i="7"/>
  <c r="DT152" i="7"/>
  <c r="EA152" i="7"/>
  <c r="DT153" i="7"/>
  <c r="EA153" i="7"/>
  <c r="DT154" i="7"/>
  <c r="EA154" i="7"/>
  <c r="DT155" i="7"/>
  <c r="EA155" i="7"/>
  <c r="DT156" i="7"/>
  <c r="EA156" i="7"/>
  <c r="DT157" i="7"/>
  <c r="EA157" i="7"/>
  <c r="DT158" i="7"/>
  <c r="EA158" i="7"/>
  <c r="DT159" i="7"/>
  <c r="EA159" i="7"/>
  <c r="DT160" i="7"/>
  <c r="EA160" i="7"/>
  <c r="DT161" i="7"/>
  <c r="EA161" i="7"/>
  <c r="DT162" i="7"/>
  <c r="EA162" i="7"/>
  <c r="DT163" i="7"/>
  <c r="EA163" i="7"/>
  <c r="DT164" i="7"/>
  <c r="EA164" i="7"/>
  <c r="DT165" i="7"/>
  <c r="EA165" i="7"/>
  <c r="DT166" i="7"/>
  <c r="EA166" i="7"/>
  <c r="DT167" i="7"/>
  <c r="EA167" i="7"/>
  <c r="DT168" i="7"/>
  <c r="EA168" i="7"/>
  <c r="DT169" i="7"/>
  <c r="EA169" i="7"/>
  <c r="DT170" i="7"/>
  <c r="EA170" i="7"/>
  <c r="DT171" i="7"/>
  <c r="EA171" i="7"/>
  <c r="DT172" i="7"/>
  <c r="EA172" i="7"/>
  <c r="DT173" i="7"/>
  <c r="EA173" i="7"/>
  <c r="DT174" i="7"/>
  <c r="EA174" i="7"/>
  <c r="DT175" i="7"/>
  <c r="EA175" i="7"/>
  <c r="DT176" i="7"/>
  <c r="EA176" i="7"/>
  <c r="DT177" i="7"/>
  <c r="EA177" i="7"/>
  <c r="DT178" i="7"/>
  <c r="EA178" i="7"/>
  <c r="EA179" i="7"/>
  <c r="EA180" i="7"/>
  <c r="EA181" i="7"/>
  <c r="EA182" i="7"/>
  <c r="AJ21" i="1" l="1"/>
  <c r="AK21" i="1"/>
  <c r="AL21" i="1"/>
  <c r="AM21" i="1"/>
  <c r="AN21" i="1"/>
  <c r="AO21" i="1"/>
  <c r="AP21" i="1"/>
  <c r="AQ21" i="1"/>
  <c r="AR21" i="1"/>
  <c r="AS21" i="1"/>
  <c r="AJ22" i="1"/>
  <c r="AL22" i="1"/>
  <c r="AN22" i="1"/>
  <c r="AP22" i="1"/>
  <c r="AR22" i="1"/>
  <c r="AR19" i="1"/>
  <c r="AP19" i="1"/>
  <c r="AN19" i="1"/>
  <c r="AL19" i="1"/>
  <c r="X43" i="9" l="1"/>
  <c r="M43" i="9"/>
  <c r="J12" i="16" l="1"/>
  <c r="J11" i="16"/>
  <c r="J9" i="16"/>
  <c r="J7" i="16"/>
  <c r="H3" i="16"/>
  <c r="AB10" i="5" l="1"/>
  <c r="AA10" i="4"/>
  <c r="S29" i="1"/>
  <c r="T29" i="1"/>
  <c r="AM46" i="7" l="1"/>
  <c r="AO46" i="7"/>
  <c r="AM28" i="7"/>
  <c r="AO28" i="7"/>
  <c r="AH42" i="8" l="1"/>
  <c r="DT73" i="7" s="1"/>
  <c r="AE73" i="7" l="1"/>
  <c r="AC73" i="7"/>
  <c r="U73" i="7"/>
  <c r="AO36" i="7"/>
  <c r="AP36" i="7"/>
  <c r="AQ36" i="7"/>
  <c r="AR36" i="7"/>
  <c r="AS36" i="7"/>
  <c r="AT36" i="7"/>
  <c r="AO38" i="7"/>
  <c r="AQ38" i="7"/>
  <c r="AS38" i="7"/>
  <c r="AO20" i="7"/>
  <c r="AP20" i="7"/>
  <c r="AQ20" i="7"/>
  <c r="AR20" i="7"/>
  <c r="AS20" i="7"/>
  <c r="AT20" i="7"/>
  <c r="AO22" i="7"/>
  <c r="AQ22" i="7"/>
  <c r="AS22" i="7"/>
  <c r="Y73" i="7" l="1"/>
  <c r="O73" i="7"/>
  <c r="S73" i="7"/>
  <c r="AA73" i="7"/>
  <c r="W73" i="7"/>
  <c r="Q73" i="7"/>
  <c r="M73" i="7"/>
  <c r="AB21" i="1"/>
  <c r="AC21" i="1"/>
  <c r="AD21" i="1"/>
  <c r="AE21" i="1"/>
  <c r="AF21" i="1"/>
  <c r="AG21" i="1"/>
  <c r="AH21" i="1"/>
  <c r="AI21" i="1"/>
  <c r="AB22" i="1"/>
  <c r="AD22" i="1"/>
  <c r="AF22" i="1"/>
  <c r="AH22" i="1"/>
  <c r="AB19" i="1"/>
  <c r="AD19" i="1"/>
  <c r="AF19" i="1"/>
  <c r="AH19" i="1"/>
  <c r="AJ19" i="1"/>
  <c r="AI20" i="7" l="1"/>
  <c r="AJ20" i="7"/>
  <c r="AK20" i="7"/>
  <c r="AL20" i="7"/>
  <c r="AM20" i="7"/>
  <c r="AN20" i="7"/>
  <c r="AI22" i="7"/>
  <c r="AK22" i="7"/>
  <c r="AM22" i="7"/>
  <c r="AI36" i="7"/>
  <c r="AJ36" i="7"/>
  <c r="AK36" i="7"/>
  <c r="AL36" i="7"/>
  <c r="AM36" i="7"/>
  <c r="AN36" i="7"/>
  <c r="AI38" i="7"/>
  <c r="AK38" i="7"/>
  <c r="AM38" i="7"/>
  <c r="AG40" i="7"/>
  <c r="AI40" i="7"/>
  <c r="AK40" i="7"/>
  <c r="AM40" i="7"/>
  <c r="AO40" i="7"/>
  <c r="AQ40" i="7"/>
  <c r="AS40" i="7"/>
  <c r="AQ24" i="7"/>
  <c r="AS24" i="7"/>
  <c r="AO24" i="7"/>
  <c r="AM24" i="7"/>
  <c r="AK24" i="7"/>
  <c r="AI24" i="7"/>
  <c r="S52" i="7" l="1"/>
  <c r="U52" i="7"/>
  <c r="W52" i="7"/>
  <c r="Y52" i="7"/>
  <c r="AA52" i="7"/>
  <c r="AC52" i="7"/>
  <c r="AE52" i="7"/>
  <c r="AG52" i="7"/>
  <c r="AI52" i="7"/>
  <c r="AK52" i="7"/>
  <c r="AM52" i="7"/>
  <c r="AO52" i="7"/>
  <c r="AQ52" i="7"/>
  <c r="AS52" i="7"/>
  <c r="AU52" i="7"/>
  <c r="AW52" i="7"/>
  <c r="AY52" i="7"/>
  <c r="BA52" i="7"/>
  <c r="BC52" i="7"/>
  <c r="BE52" i="7"/>
  <c r="BG52" i="7"/>
  <c r="BI52" i="7"/>
  <c r="BK52" i="7"/>
  <c r="Q52" i="7"/>
  <c r="AO63" i="7" l="1"/>
  <c r="AX45" i="1"/>
  <c r="AF3" i="5" l="1"/>
  <c r="AF3" i="4" l="1"/>
  <c r="AB110" i="7" l="1"/>
  <c r="Z110" i="7" l="1"/>
  <c r="AH110" i="7"/>
  <c r="AN110" i="7"/>
  <c r="AF110" i="7"/>
  <c r="AL110" i="7"/>
  <c r="AD110" i="7"/>
  <c r="AJ110" i="7"/>
  <c r="L92" i="8"/>
  <c r="C14" i="1" l="1"/>
  <c r="EX46" i="1" l="1"/>
  <c r="V43" i="1" s="1"/>
  <c r="EX45" i="1"/>
  <c r="AF42" i="1" s="1"/>
  <c r="EX44" i="1"/>
  <c r="V42" i="1" s="1"/>
  <c r="EX43" i="1"/>
  <c r="V41" i="1" s="1"/>
  <c r="EX62" i="1" l="1"/>
  <c r="EX61" i="1"/>
  <c r="EX60" i="1"/>
  <c r="EX59" i="1"/>
  <c r="EX58" i="1"/>
  <c r="EX57" i="1"/>
  <c r="EX56" i="1"/>
  <c r="EX55" i="1"/>
  <c r="EX54" i="1"/>
  <c r="EX53" i="1"/>
  <c r="HN41" i="1"/>
  <c r="I41" i="1" s="1"/>
  <c r="H41" i="1" l="1"/>
  <c r="J41" i="1"/>
  <c r="BN16" i="7"/>
  <c r="BM16" i="7"/>
  <c r="BL16" i="7"/>
  <c r="BK16" i="7"/>
  <c r="BJ16" i="7"/>
  <c r="BI16" i="7"/>
  <c r="BH16" i="7"/>
  <c r="BG16" i="7"/>
  <c r="BF16" i="7"/>
  <c r="BE16" i="7"/>
  <c r="BD16" i="7"/>
  <c r="BC16" i="7"/>
  <c r="BB16" i="7"/>
  <c r="BA16" i="7"/>
  <c r="BM18" i="7"/>
  <c r="BK18" i="7"/>
  <c r="BI18" i="7"/>
  <c r="BG18" i="7"/>
  <c r="BE18" i="7"/>
  <c r="BC18" i="7"/>
  <c r="BA18" i="7"/>
  <c r="BE16" i="1" l="1"/>
  <c r="BD16" i="1"/>
  <c r="BC16" i="1"/>
  <c r="BB16" i="1"/>
  <c r="BA16" i="1"/>
  <c r="AZ16" i="1"/>
  <c r="AY16" i="1"/>
  <c r="AX16" i="1"/>
  <c r="BD17" i="1"/>
  <c r="BB17" i="1"/>
  <c r="AZ17" i="1"/>
  <c r="AX17" i="1"/>
  <c r="BD26" i="1" l="1"/>
  <c r="BB26" i="1"/>
  <c r="AZ26" i="1"/>
  <c r="AX26" i="1"/>
  <c r="AV26" i="1"/>
  <c r="AT26" i="1"/>
  <c r="AR26" i="1"/>
  <c r="AP26" i="1"/>
  <c r="AN26" i="1"/>
  <c r="AL26" i="1"/>
  <c r="AJ26" i="1"/>
  <c r="AH26" i="1"/>
  <c r="AF26" i="1"/>
  <c r="AD26" i="1"/>
  <c r="AB26" i="1"/>
  <c r="Z26" i="1"/>
  <c r="X26" i="1"/>
  <c r="V26" i="1"/>
  <c r="T26" i="1"/>
  <c r="R26" i="1"/>
  <c r="P26" i="1"/>
  <c r="N26" i="1"/>
  <c r="L26" i="1"/>
  <c r="J26" i="1"/>
  <c r="H26" i="1"/>
  <c r="U44" i="7" l="1"/>
  <c r="S44" i="7"/>
  <c r="Q44" i="7"/>
  <c r="AE44" i="7"/>
  <c r="AC44" i="7"/>
  <c r="AA44" i="7"/>
  <c r="Y44" i="7"/>
  <c r="AK82" i="1" l="1"/>
  <c r="AI42" i="1" s="1"/>
  <c r="CR13" i="8"/>
  <c r="AZ9" i="7"/>
  <c r="BB9" i="7"/>
  <c r="BD9" i="7"/>
  <c r="BF9" i="7"/>
  <c r="BH9" i="7"/>
  <c r="W32" i="7" l="1"/>
  <c r="AE32" i="7"/>
  <c r="AM32" i="7"/>
  <c r="AU32" i="7"/>
  <c r="BC32" i="7"/>
  <c r="BK32" i="7"/>
  <c r="S32" i="7"/>
  <c r="AQ32" i="7"/>
  <c r="BG32" i="7"/>
  <c r="AC32" i="7"/>
  <c r="BA32" i="7"/>
  <c r="Q32" i="7"/>
  <c r="Y32" i="7"/>
  <c r="AG32" i="7"/>
  <c r="AO32" i="7"/>
  <c r="AW32" i="7"/>
  <c r="BE32" i="7"/>
  <c r="BM32" i="7"/>
  <c r="AA32" i="7"/>
  <c r="AI32" i="7"/>
  <c r="AY32" i="7"/>
  <c r="U32" i="7"/>
  <c r="AK32" i="7"/>
  <c r="AS32" i="7"/>
  <c r="BI32" i="7"/>
  <c r="U34" i="7"/>
  <c r="AC34" i="7"/>
  <c r="AK34" i="7"/>
  <c r="AS34" i="7"/>
  <c r="BA34" i="7"/>
  <c r="BI34" i="7"/>
  <c r="W34" i="7"/>
  <c r="AU34" i="7"/>
  <c r="BC34" i="7"/>
  <c r="BK34" i="7"/>
  <c r="AE34" i="7"/>
  <c r="Q34" i="7"/>
  <c r="Y34" i="7"/>
  <c r="AO34" i="7"/>
  <c r="AW34" i="7"/>
  <c r="BE34" i="7"/>
  <c r="BM34" i="7"/>
  <c r="AM34" i="7"/>
  <c r="AG34" i="7"/>
  <c r="S34" i="7"/>
  <c r="AA34" i="7"/>
  <c r="AI34" i="7"/>
  <c r="AQ34" i="7"/>
  <c r="AY34" i="7"/>
  <c r="BG34" i="7"/>
  <c r="L27" i="1"/>
  <c r="T27" i="1"/>
  <c r="AB27" i="1"/>
  <c r="AJ27" i="1"/>
  <c r="AR27" i="1"/>
  <c r="N27" i="1"/>
  <c r="V27" i="1"/>
  <c r="AD27" i="1"/>
  <c r="AL27" i="1"/>
  <c r="AT27" i="1"/>
  <c r="BB27" i="1"/>
  <c r="H27" i="1"/>
  <c r="P27" i="1"/>
  <c r="X27" i="1"/>
  <c r="AF27" i="1"/>
  <c r="AN27" i="1"/>
  <c r="AV27" i="1"/>
  <c r="BD27" i="1"/>
  <c r="J27" i="1"/>
  <c r="R27" i="1"/>
  <c r="Z27" i="1"/>
  <c r="AH27" i="1"/>
  <c r="AP27" i="1"/>
  <c r="AX27" i="1"/>
  <c r="AZ27" i="1"/>
  <c r="U83" i="1"/>
  <c r="U82" i="1"/>
  <c r="U81" i="1"/>
  <c r="AP81" i="1" l="1"/>
  <c r="AP80" i="1" s="1"/>
  <c r="AC128" i="7"/>
  <c r="AA128" i="7"/>
  <c r="Y128" i="7"/>
  <c r="W128" i="7"/>
  <c r="U128" i="7"/>
  <c r="S128" i="7"/>
  <c r="Q128" i="7"/>
  <c r="O128" i="7"/>
  <c r="M128" i="7"/>
  <c r="K128" i="7"/>
  <c r="AC126" i="7"/>
  <c r="AA126" i="7"/>
  <c r="Y126" i="7"/>
  <c r="W126" i="7"/>
  <c r="U126" i="7"/>
  <c r="S126" i="7"/>
  <c r="Q126" i="7"/>
  <c r="O126" i="7"/>
  <c r="M126" i="7"/>
  <c r="K126" i="7"/>
  <c r="AC124" i="7"/>
  <c r="AA124" i="7"/>
  <c r="Y124" i="7"/>
  <c r="W124" i="7"/>
  <c r="U124" i="7"/>
  <c r="S124" i="7"/>
  <c r="Q124" i="7"/>
  <c r="O124" i="7"/>
  <c r="M124" i="7"/>
  <c r="K124" i="7"/>
  <c r="Z178" i="7" l="1"/>
  <c r="V178" i="7"/>
  <c r="T178" i="7"/>
  <c r="W178" i="7"/>
  <c r="Y178" i="7"/>
  <c r="U178" i="7"/>
  <c r="X178" i="7"/>
  <c r="S178" i="7"/>
  <c r="Z177" i="7"/>
  <c r="V177" i="7"/>
  <c r="T177" i="7"/>
  <c r="W177" i="7"/>
  <c r="Y177" i="7"/>
  <c r="U177" i="7"/>
  <c r="X177" i="7"/>
  <c r="S177" i="7"/>
  <c r="Z176" i="7"/>
  <c r="V176" i="7"/>
  <c r="T176" i="7"/>
  <c r="S176" i="7"/>
  <c r="Y176" i="7"/>
  <c r="U176" i="7"/>
  <c r="X176" i="7"/>
  <c r="W176" i="7"/>
  <c r="Z175" i="7"/>
  <c r="V175" i="7"/>
  <c r="T175" i="7"/>
  <c r="W175" i="7"/>
  <c r="Y175" i="7"/>
  <c r="U175" i="7"/>
  <c r="X175" i="7"/>
  <c r="S175" i="7"/>
  <c r="Z174" i="7"/>
  <c r="V174" i="7"/>
  <c r="T174" i="7"/>
  <c r="W174" i="7"/>
  <c r="Y174" i="7"/>
  <c r="U174" i="7"/>
  <c r="X174" i="7"/>
  <c r="S174" i="7"/>
  <c r="Z173" i="7"/>
  <c r="V173" i="7"/>
  <c r="T173" i="7"/>
  <c r="W173" i="7"/>
  <c r="Y173" i="7"/>
  <c r="U173" i="7"/>
  <c r="X173" i="7"/>
  <c r="S173" i="7"/>
  <c r="Z172" i="7"/>
  <c r="V172" i="7"/>
  <c r="X172" i="7"/>
  <c r="W172" i="7"/>
  <c r="Y172" i="7"/>
  <c r="U172" i="7"/>
  <c r="T172" i="7"/>
  <c r="S172" i="7"/>
  <c r="Z171" i="7"/>
  <c r="V171" i="7"/>
  <c r="X171" i="7"/>
  <c r="W171" i="7"/>
  <c r="Y171" i="7"/>
  <c r="U171" i="7"/>
  <c r="T171" i="7"/>
  <c r="S171" i="7"/>
  <c r="Z170" i="7"/>
  <c r="V170" i="7"/>
  <c r="T170" i="7"/>
  <c r="W170" i="7"/>
  <c r="Y170" i="7"/>
  <c r="U170" i="7"/>
  <c r="X170" i="7"/>
  <c r="S170" i="7"/>
  <c r="Z169" i="7"/>
  <c r="V169" i="7"/>
  <c r="X169" i="7"/>
  <c r="S169" i="7"/>
  <c r="Y169" i="7"/>
  <c r="U169" i="7"/>
  <c r="T169" i="7"/>
  <c r="W169" i="7"/>
  <c r="Z168" i="7"/>
  <c r="V168" i="7"/>
  <c r="Y168" i="7"/>
  <c r="U168" i="7"/>
  <c r="X168" i="7"/>
  <c r="T168" i="7"/>
  <c r="W168" i="7"/>
  <c r="S168" i="7"/>
  <c r="Z167" i="7"/>
  <c r="V167" i="7"/>
  <c r="X167" i="7"/>
  <c r="W167" i="7"/>
  <c r="Y167" i="7"/>
  <c r="U167" i="7"/>
  <c r="T167" i="7"/>
  <c r="S167" i="7"/>
  <c r="Z166" i="7"/>
  <c r="V166" i="7"/>
  <c r="T166" i="7"/>
  <c r="W166" i="7"/>
  <c r="Y166" i="7"/>
  <c r="U166" i="7"/>
  <c r="X166" i="7"/>
  <c r="S166" i="7"/>
  <c r="Z165" i="7"/>
  <c r="V165" i="7"/>
  <c r="X165" i="7"/>
  <c r="S165" i="7"/>
  <c r="Y165" i="7"/>
  <c r="U165" i="7"/>
  <c r="T165" i="7"/>
  <c r="W165" i="7"/>
  <c r="Z164" i="7"/>
  <c r="V164" i="7"/>
  <c r="X164" i="7"/>
  <c r="W164" i="7"/>
  <c r="Y164" i="7"/>
  <c r="U164" i="7"/>
  <c r="T164" i="7"/>
  <c r="S164" i="7"/>
  <c r="Z163" i="7"/>
  <c r="V163" i="7"/>
  <c r="X163" i="7"/>
  <c r="W163" i="7"/>
  <c r="Y163" i="7"/>
  <c r="U163" i="7"/>
  <c r="T163" i="7"/>
  <c r="S163" i="7"/>
  <c r="Z162" i="7"/>
  <c r="V162" i="7"/>
  <c r="T162" i="7"/>
  <c r="W162" i="7"/>
  <c r="Y162" i="7"/>
  <c r="U162" i="7"/>
  <c r="X162" i="7"/>
  <c r="S162" i="7"/>
  <c r="Z161" i="7"/>
  <c r="V161" i="7"/>
  <c r="X161" i="7"/>
  <c r="S161" i="7"/>
  <c r="Y161" i="7"/>
  <c r="U161" i="7"/>
  <c r="T161" i="7"/>
  <c r="W161" i="7"/>
  <c r="Z160" i="7"/>
  <c r="V160" i="7"/>
  <c r="T160" i="7"/>
  <c r="S160" i="7"/>
  <c r="Y160" i="7"/>
  <c r="U160" i="7"/>
  <c r="X160" i="7"/>
  <c r="W160" i="7"/>
  <c r="Z159" i="7"/>
  <c r="V159" i="7"/>
  <c r="T159" i="7"/>
  <c r="W159" i="7"/>
  <c r="Y159" i="7"/>
  <c r="U159" i="7"/>
  <c r="X159" i="7"/>
  <c r="S159" i="7"/>
  <c r="Z158" i="7"/>
  <c r="V158" i="7"/>
  <c r="X158" i="7"/>
  <c r="W158" i="7"/>
  <c r="Y158" i="7"/>
  <c r="U158" i="7"/>
  <c r="T158" i="7"/>
  <c r="S158" i="7"/>
  <c r="Z157" i="7"/>
  <c r="V157" i="7"/>
  <c r="T157" i="7"/>
  <c r="S157" i="7"/>
  <c r="Y157" i="7"/>
  <c r="U157" i="7"/>
  <c r="X157" i="7"/>
  <c r="W157" i="7"/>
  <c r="Z156" i="7"/>
  <c r="V156" i="7"/>
  <c r="X156" i="7"/>
  <c r="W156" i="7"/>
  <c r="Y156" i="7"/>
  <c r="U156" i="7"/>
  <c r="T156" i="7"/>
  <c r="S156" i="7"/>
  <c r="Z155" i="7"/>
  <c r="V155" i="7"/>
  <c r="T155" i="7"/>
  <c r="S155" i="7"/>
  <c r="Y155" i="7"/>
  <c r="U155" i="7"/>
  <c r="X155" i="7"/>
  <c r="W155" i="7"/>
  <c r="Z154" i="7"/>
  <c r="V154" i="7"/>
  <c r="Y154" i="7"/>
  <c r="X154" i="7"/>
  <c r="T154" i="7"/>
  <c r="S154" i="7"/>
  <c r="U154" i="7"/>
  <c r="W154" i="7"/>
  <c r="Z153" i="7"/>
  <c r="V153" i="7"/>
  <c r="T153" i="7"/>
  <c r="W153" i="7"/>
  <c r="Y153" i="7"/>
  <c r="U153" i="7"/>
  <c r="X153" i="7"/>
  <c r="S153" i="7"/>
  <c r="Z152" i="7"/>
  <c r="V152" i="7"/>
  <c r="X152" i="7"/>
  <c r="S152" i="7"/>
  <c r="Y152" i="7"/>
  <c r="U152" i="7"/>
  <c r="T152" i="7"/>
  <c r="W152" i="7"/>
  <c r="Z151" i="7"/>
  <c r="V151" i="7"/>
  <c r="X151" i="7"/>
  <c r="W151" i="7"/>
  <c r="Y151" i="7"/>
  <c r="U151" i="7"/>
  <c r="T151" i="7"/>
  <c r="S151" i="7"/>
  <c r="Z150" i="7"/>
  <c r="V150" i="7"/>
  <c r="T150" i="7"/>
  <c r="W150" i="7"/>
  <c r="Y150" i="7"/>
  <c r="U150" i="7"/>
  <c r="X150" i="7"/>
  <c r="S150" i="7"/>
  <c r="Z149" i="7"/>
  <c r="V149" i="7"/>
  <c r="U149" i="7"/>
  <c r="X149" i="7"/>
  <c r="W149" i="7"/>
  <c r="S149" i="7"/>
  <c r="Y149" i="7"/>
  <c r="T149" i="7"/>
  <c r="Z148" i="7"/>
  <c r="V148" i="7"/>
  <c r="T148" i="7"/>
  <c r="S148" i="7"/>
  <c r="Y148" i="7"/>
  <c r="U148" i="7"/>
  <c r="X148" i="7"/>
  <c r="W148" i="7"/>
  <c r="Z147" i="7"/>
  <c r="V147" i="7"/>
  <c r="X147" i="7"/>
  <c r="W147" i="7"/>
  <c r="Y147" i="7"/>
  <c r="U147" i="7"/>
  <c r="T147" i="7"/>
  <c r="S147" i="7"/>
  <c r="Z146" i="7"/>
  <c r="V146" i="7"/>
  <c r="T146" i="7"/>
  <c r="W146" i="7"/>
  <c r="Y146" i="7"/>
  <c r="U146" i="7"/>
  <c r="X146" i="7"/>
  <c r="S146" i="7"/>
  <c r="AU81" i="1"/>
  <c r="BB147" i="7"/>
  <c r="AX147" i="7"/>
  <c r="BA147" i="7"/>
  <c r="AZ147" i="7"/>
  <c r="BD147" i="7"/>
  <c r="AY147" i="7"/>
  <c r="BC147" i="7"/>
  <c r="AW147" i="7"/>
  <c r="BB151" i="7"/>
  <c r="AX151" i="7"/>
  <c r="AZ151" i="7"/>
  <c r="BD151" i="7"/>
  <c r="AY151" i="7"/>
  <c r="BC151" i="7"/>
  <c r="AW151" i="7"/>
  <c r="BA151" i="7"/>
  <c r="BA159" i="7"/>
  <c r="AW159" i="7"/>
  <c r="BD159" i="7"/>
  <c r="AZ159" i="7"/>
  <c r="BC159" i="7"/>
  <c r="AY159" i="7"/>
  <c r="BB159" i="7"/>
  <c r="AX159" i="7"/>
  <c r="BA167" i="7"/>
  <c r="AW167" i="7"/>
  <c r="BD167" i="7"/>
  <c r="AZ167" i="7"/>
  <c r="BC167" i="7"/>
  <c r="AY167" i="7"/>
  <c r="BB167" i="7"/>
  <c r="AX167" i="7"/>
  <c r="BA171" i="7"/>
  <c r="AW171" i="7"/>
  <c r="BD171" i="7"/>
  <c r="AZ171" i="7"/>
  <c r="BC171" i="7"/>
  <c r="AY171" i="7"/>
  <c r="BB171" i="7"/>
  <c r="AX171" i="7"/>
  <c r="BA175" i="7"/>
  <c r="AW175" i="7"/>
  <c r="BD175" i="7"/>
  <c r="AZ175" i="7"/>
  <c r="BC175" i="7"/>
  <c r="AY175" i="7"/>
  <c r="BB175" i="7"/>
  <c r="AX175" i="7"/>
  <c r="BA179" i="7"/>
  <c r="AW179" i="7"/>
  <c r="BD179" i="7"/>
  <c r="AZ179" i="7"/>
  <c r="BC179" i="7"/>
  <c r="AY179" i="7"/>
  <c r="BB179" i="7"/>
  <c r="AX179" i="7"/>
  <c r="BB148" i="7"/>
  <c r="AX148" i="7"/>
  <c r="BC148" i="7"/>
  <c r="AW148" i="7"/>
  <c r="BA148" i="7"/>
  <c r="AZ148" i="7"/>
  <c r="BD148" i="7"/>
  <c r="AY148" i="7"/>
  <c r="BB152" i="7"/>
  <c r="AX152" i="7"/>
  <c r="BD152" i="7"/>
  <c r="BC152" i="7"/>
  <c r="AW152" i="7"/>
  <c r="BA152" i="7"/>
  <c r="AZ152" i="7"/>
  <c r="AY152" i="7"/>
  <c r="BD156" i="7"/>
  <c r="AZ156" i="7"/>
  <c r="BC156" i="7"/>
  <c r="AY156" i="7"/>
  <c r="BB156" i="7"/>
  <c r="AX156" i="7"/>
  <c r="BA156" i="7"/>
  <c r="AW156" i="7"/>
  <c r="BA160" i="7"/>
  <c r="AW160" i="7"/>
  <c r="BD160" i="7"/>
  <c r="AZ160" i="7"/>
  <c r="BC160" i="7"/>
  <c r="AY160" i="7"/>
  <c r="BB160" i="7"/>
  <c r="AX160" i="7"/>
  <c r="BA164" i="7"/>
  <c r="AW164" i="7"/>
  <c r="BD164" i="7"/>
  <c r="AZ164" i="7"/>
  <c r="BC164" i="7"/>
  <c r="AY164" i="7"/>
  <c r="BB164" i="7"/>
  <c r="AX164" i="7"/>
  <c r="BA168" i="7"/>
  <c r="AW168" i="7"/>
  <c r="BD168" i="7"/>
  <c r="AZ168" i="7"/>
  <c r="BC168" i="7"/>
  <c r="AY168" i="7"/>
  <c r="BB168" i="7"/>
  <c r="AX168" i="7"/>
  <c r="BA172" i="7"/>
  <c r="AW172" i="7"/>
  <c r="BD172" i="7"/>
  <c r="AZ172" i="7"/>
  <c r="BC172" i="7"/>
  <c r="AY172" i="7"/>
  <c r="BB172" i="7"/>
  <c r="AX172" i="7"/>
  <c r="BA176" i="7"/>
  <c r="AW176" i="7"/>
  <c r="BD176" i="7"/>
  <c r="AZ176" i="7"/>
  <c r="BC176" i="7"/>
  <c r="AY176" i="7"/>
  <c r="BB176" i="7"/>
  <c r="AX176" i="7"/>
  <c r="BA180" i="7"/>
  <c r="AW180" i="7"/>
  <c r="BD180" i="7"/>
  <c r="AZ180" i="7"/>
  <c r="BC180" i="7"/>
  <c r="AY180" i="7"/>
  <c r="BB180" i="7"/>
  <c r="AX180" i="7"/>
  <c r="BA163" i="7"/>
  <c r="AW163" i="7"/>
  <c r="BD163" i="7"/>
  <c r="AZ163" i="7"/>
  <c r="BC163" i="7"/>
  <c r="AY163" i="7"/>
  <c r="BB163" i="7"/>
  <c r="AX163" i="7"/>
  <c r="BB149" i="7"/>
  <c r="AX149" i="7"/>
  <c r="BA149" i="7"/>
  <c r="AZ149" i="7"/>
  <c r="BD149" i="7"/>
  <c r="AY149" i="7"/>
  <c r="BC149" i="7"/>
  <c r="AW149" i="7"/>
  <c r="BB153" i="7"/>
  <c r="AX153" i="7"/>
  <c r="BA153" i="7"/>
  <c r="AZ153" i="7"/>
  <c r="BD153" i="7"/>
  <c r="AY153" i="7"/>
  <c r="BC153" i="7"/>
  <c r="AW153" i="7"/>
  <c r="BA157" i="7"/>
  <c r="AW157" i="7"/>
  <c r="BD157" i="7"/>
  <c r="AZ157" i="7"/>
  <c r="BC157" i="7"/>
  <c r="AY157" i="7"/>
  <c r="BB157" i="7"/>
  <c r="AX157" i="7"/>
  <c r="BA161" i="7"/>
  <c r="AW161" i="7"/>
  <c r="BD161" i="7"/>
  <c r="AZ161" i="7"/>
  <c r="BC161" i="7"/>
  <c r="AY161" i="7"/>
  <c r="BB161" i="7"/>
  <c r="AX161" i="7"/>
  <c r="BA165" i="7"/>
  <c r="AW165" i="7"/>
  <c r="BD165" i="7"/>
  <c r="AZ165" i="7"/>
  <c r="BC165" i="7"/>
  <c r="AY165" i="7"/>
  <c r="BB165" i="7"/>
  <c r="AX165" i="7"/>
  <c r="BA169" i="7"/>
  <c r="AW169" i="7"/>
  <c r="BD169" i="7"/>
  <c r="AZ169" i="7"/>
  <c r="BC169" i="7"/>
  <c r="AY169" i="7"/>
  <c r="BB169" i="7"/>
  <c r="AX169" i="7"/>
  <c r="BA173" i="7"/>
  <c r="AW173" i="7"/>
  <c r="BD173" i="7"/>
  <c r="AZ173" i="7"/>
  <c r="BC173" i="7"/>
  <c r="AY173" i="7"/>
  <c r="BB173" i="7"/>
  <c r="AX173" i="7"/>
  <c r="BA177" i="7"/>
  <c r="AW177" i="7"/>
  <c r="BD177" i="7"/>
  <c r="AZ177" i="7"/>
  <c r="BC177" i="7"/>
  <c r="AY177" i="7"/>
  <c r="BB177" i="7"/>
  <c r="AX177" i="7"/>
  <c r="BA181" i="7"/>
  <c r="AW181" i="7"/>
  <c r="BD181" i="7"/>
  <c r="AZ181" i="7"/>
  <c r="BC181" i="7"/>
  <c r="AY181" i="7"/>
  <c r="BB181" i="7"/>
  <c r="AX181" i="7"/>
  <c r="BB155" i="7"/>
  <c r="AX155" i="7"/>
  <c r="BA155" i="7"/>
  <c r="AZ155" i="7"/>
  <c r="BD155" i="7"/>
  <c r="AY155" i="7"/>
  <c r="BC155" i="7"/>
  <c r="AW155" i="7"/>
  <c r="BA146" i="7"/>
  <c r="AW146" i="7"/>
  <c r="AX146" i="7"/>
  <c r="BB146" i="7"/>
  <c r="BD146" i="7"/>
  <c r="AZ146" i="7"/>
  <c r="AY146" i="7"/>
  <c r="BC146" i="7"/>
  <c r="BB150" i="7"/>
  <c r="AX150" i="7"/>
  <c r="BD150" i="7"/>
  <c r="BC150" i="7"/>
  <c r="AW150" i="7"/>
  <c r="BA150" i="7"/>
  <c r="AZ150" i="7"/>
  <c r="AY150" i="7"/>
  <c r="BB154" i="7"/>
  <c r="AX154" i="7"/>
  <c r="BD154" i="7"/>
  <c r="BC154" i="7"/>
  <c r="AW154" i="7"/>
  <c r="BA154" i="7"/>
  <c r="AZ154" i="7"/>
  <c r="AY154" i="7"/>
  <c r="BA158" i="7"/>
  <c r="AW158" i="7"/>
  <c r="BD158" i="7"/>
  <c r="AZ158" i="7"/>
  <c r="BC158" i="7"/>
  <c r="AY158" i="7"/>
  <c r="BB158" i="7"/>
  <c r="AX158" i="7"/>
  <c r="BA162" i="7"/>
  <c r="AW162" i="7"/>
  <c r="BD162" i="7"/>
  <c r="AZ162" i="7"/>
  <c r="BC162" i="7"/>
  <c r="AY162" i="7"/>
  <c r="BB162" i="7"/>
  <c r="AX162" i="7"/>
  <c r="BA166" i="7"/>
  <c r="AW166" i="7"/>
  <c r="BD166" i="7"/>
  <c r="AZ166" i="7"/>
  <c r="BC166" i="7"/>
  <c r="AY166" i="7"/>
  <c r="BB166" i="7"/>
  <c r="AX166" i="7"/>
  <c r="BA170" i="7"/>
  <c r="AW170" i="7"/>
  <c r="BD170" i="7"/>
  <c r="AZ170" i="7"/>
  <c r="BC170" i="7"/>
  <c r="AY170" i="7"/>
  <c r="BB170" i="7"/>
  <c r="AX170" i="7"/>
  <c r="BA174" i="7"/>
  <c r="AW174" i="7"/>
  <c r="BD174" i="7"/>
  <c r="AZ174" i="7"/>
  <c r="BC174" i="7"/>
  <c r="AY174" i="7"/>
  <c r="BB174" i="7"/>
  <c r="AX174" i="7"/>
  <c r="BA178" i="7"/>
  <c r="AW178" i="7"/>
  <c r="BD178" i="7"/>
  <c r="AZ178" i="7"/>
  <c r="BC178" i="7"/>
  <c r="AY178" i="7"/>
  <c r="BB178" i="7"/>
  <c r="AX178" i="7"/>
  <c r="BA182" i="7"/>
  <c r="AW182" i="7"/>
  <c r="BD182" i="7"/>
  <c r="AZ182" i="7"/>
  <c r="BC182" i="7"/>
  <c r="AY182" i="7"/>
  <c r="BB182" i="7"/>
  <c r="AX182" i="7"/>
  <c r="Z100" i="7"/>
  <c r="J108" i="7"/>
  <c r="J106" i="7"/>
  <c r="J104" i="7"/>
  <c r="J102" i="7"/>
  <c r="J100" i="7"/>
  <c r="AJ142" i="7"/>
  <c r="AJ100" i="7" l="1"/>
  <c r="AL100" i="7"/>
  <c r="AD100" i="7"/>
  <c r="AF100" i="7"/>
  <c r="AN100" i="7"/>
  <c r="AB100" i="7"/>
  <c r="AB104" i="7"/>
  <c r="AJ104" i="7"/>
  <c r="AD104" i="7"/>
  <c r="AL104" i="7"/>
  <c r="AH104" i="7"/>
  <c r="AF104" i="7"/>
  <c r="Z104" i="7"/>
  <c r="AN104" i="7"/>
  <c r="AJ106" i="7"/>
  <c r="Z106" i="7"/>
  <c r="AD106" i="7"/>
  <c r="AH106" i="7"/>
  <c r="AL106" i="7"/>
  <c r="AF106" i="7"/>
  <c r="AN106" i="7"/>
  <c r="AB106" i="7"/>
  <c r="Z108" i="7"/>
  <c r="AD108" i="7"/>
  <c r="AH108" i="7"/>
  <c r="AL108" i="7"/>
  <c r="AB108" i="7"/>
  <c r="AF108" i="7"/>
  <c r="AJ108" i="7"/>
  <c r="AN108" i="7"/>
  <c r="AH100" i="7"/>
  <c r="Z102" i="7"/>
  <c r="AH102" i="7"/>
  <c r="AF102" i="7"/>
  <c r="AB102" i="7"/>
  <c r="AJ102" i="7"/>
  <c r="AN102" i="7"/>
  <c r="AD102" i="7"/>
  <c r="AL102" i="7"/>
  <c r="AI43" i="1"/>
  <c r="AL42" i="1"/>
  <c r="AA43" i="1"/>
  <c r="AB42" i="1"/>
  <c r="AB41" i="1"/>
  <c r="AY81" i="1" l="1"/>
  <c r="AG81" i="1" s="1"/>
  <c r="Y41" i="1"/>
  <c r="X43" i="1"/>
  <c r="Z43" i="1"/>
  <c r="AB43" i="1"/>
  <c r="AY82" i="1"/>
  <c r="AG82" i="1" s="1"/>
  <c r="Z41" i="1"/>
  <c r="BC82" i="1"/>
  <c r="AW82" i="1" s="1"/>
  <c r="W42" i="1"/>
  <c r="Y42" i="1"/>
  <c r="AA42" i="1"/>
  <c r="AG42" i="1"/>
  <c r="AJ42" i="1"/>
  <c r="AY83" i="1"/>
  <c r="AG83" i="1" s="1"/>
  <c r="W41" i="1"/>
  <c r="AA41" i="1"/>
  <c r="W43" i="1"/>
  <c r="Y43" i="1"/>
  <c r="AK42" i="1"/>
  <c r="X41" i="1"/>
  <c r="X42" i="1"/>
  <c r="Z42" i="1"/>
  <c r="AH42" i="1"/>
  <c r="AG30" i="8"/>
  <c r="AE46" i="7"/>
  <c r="AC46" i="7"/>
  <c r="AA46" i="7"/>
  <c r="BA39" i="1" l="1"/>
  <c r="AF39" i="1"/>
  <c r="U39" i="1"/>
  <c r="AO39" i="1"/>
  <c r="U38" i="1"/>
  <c r="H39" i="1"/>
  <c r="H38" i="1"/>
  <c r="J39" i="1"/>
  <c r="J38" i="1"/>
  <c r="AP36" i="1" l="1"/>
  <c r="M79" i="7" l="1"/>
  <c r="U79" i="7"/>
  <c r="AC79" i="7"/>
  <c r="O79" i="7"/>
  <c r="W79" i="7"/>
  <c r="AE79" i="7"/>
  <c r="Q79" i="7"/>
  <c r="Y79" i="7"/>
  <c r="S79" i="7"/>
  <c r="AA79" i="7"/>
  <c r="AH36" i="7"/>
  <c r="AG36" i="7"/>
  <c r="AF36" i="7"/>
  <c r="AE36" i="7"/>
  <c r="AD36" i="7"/>
  <c r="AC36" i="7"/>
  <c r="AB36" i="7"/>
  <c r="AA36" i="7"/>
  <c r="Z36" i="7"/>
  <c r="Y36" i="7"/>
  <c r="X36" i="7"/>
  <c r="W36" i="7"/>
  <c r="V36" i="7"/>
  <c r="U36" i="7"/>
  <c r="T36" i="7"/>
  <c r="S36" i="7"/>
  <c r="R36" i="7"/>
  <c r="Q36" i="7"/>
  <c r="BK50" i="7"/>
  <c r="BI50" i="7"/>
  <c r="BG50" i="7"/>
  <c r="BE50" i="7"/>
  <c r="BC50" i="7"/>
  <c r="BA50" i="7"/>
  <c r="AY50" i="7"/>
  <c r="AW50" i="7"/>
  <c r="AU50" i="7"/>
  <c r="AS50" i="7"/>
  <c r="AQ50" i="7"/>
  <c r="AO50" i="7"/>
  <c r="AM50" i="7"/>
  <c r="AK50" i="7"/>
  <c r="AI50" i="7"/>
  <c r="AG50" i="7"/>
  <c r="AE50" i="7"/>
  <c r="AC50" i="7"/>
  <c r="AA50" i="7"/>
  <c r="Y50" i="7"/>
  <c r="W50" i="7"/>
  <c r="U50" i="7"/>
  <c r="S50" i="7"/>
  <c r="Q50" i="7"/>
  <c r="AM48" i="7"/>
  <c r="AK48" i="7"/>
  <c r="AI48" i="7"/>
  <c r="AG48" i="7"/>
  <c r="AE48" i="7"/>
  <c r="AC48" i="7"/>
  <c r="AA48" i="7"/>
  <c r="Y48" i="7"/>
  <c r="W48" i="7"/>
  <c r="U48" i="7"/>
  <c r="S48" i="7"/>
  <c r="Q48" i="7"/>
  <c r="AK46" i="7"/>
  <c r="AI46" i="7"/>
  <c r="AG46" i="7"/>
  <c r="Y46" i="7"/>
  <c r="W46" i="7"/>
  <c r="U46" i="7"/>
  <c r="S46" i="7"/>
  <c r="Q46" i="7"/>
  <c r="AS42" i="7"/>
  <c r="AQ42" i="7"/>
  <c r="AO42" i="7"/>
  <c r="AM42" i="7"/>
  <c r="AK42" i="7"/>
  <c r="AI42" i="7"/>
  <c r="AG42" i="7"/>
  <c r="AE42" i="7"/>
  <c r="AC42" i="7"/>
  <c r="AA42" i="7"/>
  <c r="Y42" i="7"/>
  <c r="W42" i="7"/>
  <c r="U42" i="7"/>
  <c r="S42" i="7"/>
  <c r="Q42" i="7"/>
  <c r="AE40" i="7"/>
  <c r="AC40" i="7"/>
  <c r="AA40" i="7"/>
  <c r="Y40" i="7"/>
  <c r="W40" i="7"/>
  <c r="U40" i="7"/>
  <c r="S40" i="7"/>
  <c r="Q40" i="7"/>
  <c r="AG38" i="7"/>
  <c r="AE38" i="7"/>
  <c r="AC38" i="7"/>
  <c r="AA38" i="7"/>
  <c r="Y38" i="7"/>
  <c r="W38" i="7"/>
  <c r="U38" i="7"/>
  <c r="S38" i="7"/>
  <c r="Q38" i="7"/>
  <c r="BB15" i="4"/>
  <c r="O15" i="4"/>
  <c r="M15" i="4"/>
  <c r="K15" i="4"/>
  <c r="Y15" i="4"/>
  <c r="W15" i="4"/>
  <c r="U15" i="4"/>
  <c r="S15" i="4"/>
  <c r="K24" i="4"/>
  <c r="AH22" i="4"/>
  <c r="K22" i="4"/>
  <c r="K17" i="4"/>
  <c r="K20" i="4"/>
  <c r="K23" i="4"/>
  <c r="K19" i="4"/>
  <c r="K16" i="4"/>
  <c r="AM63" i="7" l="1"/>
  <c r="AK63" i="7"/>
  <c r="AI63" i="7"/>
  <c r="AG63" i="7"/>
  <c r="AE63" i="7"/>
  <c r="AC63" i="7"/>
  <c r="AA63" i="7"/>
  <c r="Y63" i="7"/>
  <c r="W63" i="7"/>
  <c r="U63" i="7"/>
  <c r="S63" i="7"/>
  <c r="Q63" i="7"/>
  <c r="AM61" i="7"/>
  <c r="AK61" i="7"/>
  <c r="AI61" i="7"/>
  <c r="AG61" i="7"/>
  <c r="AE61" i="7"/>
  <c r="AC61" i="7"/>
  <c r="AA61" i="7"/>
  <c r="Y61" i="7"/>
  <c r="W61" i="7"/>
  <c r="U61" i="7"/>
  <c r="S61" i="7"/>
  <c r="Q61" i="7"/>
  <c r="AM30" i="7"/>
  <c r="AK30" i="7"/>
  <c r="AI30" i="7"/>
  <c r="AG30" i="7"/>
  <c r="AE30" i="7"/>
  <c r="AC30" i="7"/>
  <c r="AA30" i="7"/>
  <c r="Y30" i="7"/>
  <c r="W30" i="7"/>
  <c r="U30" i="7"/>
  <c r="S30" i="7"/>
  <c r="Q30" i="7"/>
  <c r="AK28" i="7"/>
  <c r="AI28" i="7"/>
  <c r="AG28" i="7"/>
  <c r="AE28" i="7"/>
  <c r="AC28" i="7"/>
  <c r="AA28" i="7"/>
  <c r="Y28" i="7"/>
  <c r="W28" i="7"/>
  <c r="U28" i="7"/>
  <c r="S28" i="7"/>
  <c r="Q28" i="7"/>
  <c r="AG24" i="7"/>
  <c r="AE24" i="7"/>
  <c r="AC24" i="7"/>
  <c r="AA24" i="7"/>
  <c r="Y24" i="7"/>
  <c r="W24" i="7"/>
  <c r="U24" i="7"/>
  <c r="S24" i="7"/>
  <c r="Q24" i="7"/>
  <c r="AG22" i="7"/>
  <c r="AE22" i="7"/>
  <c r="AC22" i="7"/>
  <c r="AA22" i="7"/>
  <c r="Y22" i="7"/>
  <c r="W22" i="7"/>
  <c r="U22" i="7"/>
  <c r="S22" i="7"/>
  <c r="Q22" i="7"/>
  <c r="AH20" i="7"/>
  <c r="AG20" i="7"/>
  <c r="AF20" i="7"/>
  <c r="AE20" i="7"/>
  <c r="AD20" i="7"/>
  <c r="AC20" i="7"/>
  <c r="AB20" i="7"/>
  <c r="AA20" i="7"/>
  <c r="Z20" i="7"/>
  <c r="Y20" i="7"/>
  <c r="X20" i="7"/>
  <c r="W20" i="7"/>
  <c r="V20" i="7"/>
  <c r="U20" i="7"/>
  <c r="T20" i="7"/>
  <c r="S20" i="7"/>
  <c r="R20" i="7"/>
  <c r="Q20" i="7"/>
  <c r="AY18" i="7"/>
  <c r="AW18" i="7"/>
  <c r="AU18" i="7"/>
  <c r="AS18" i="7"/>
  <c r="AQ18" i="7"/>
  <c r="AO18" i="7"/>
  <c r="AM18" i="7"/>
  <c r="AK18" i="7"/>
  <c r="AI18" i="7"/>
  <c r="AG18" i="7"/>
  <c r="AE18" i="7"/>
  <c r="AC18" i="7"/>
  <c r="AA18" i="7"/>
  <c r="Y18" i="7"/>
  <c r="W18" i="7"/>
  <c r="U18" i="7"/>
  <c r="S18" i="7"/>
  <c r="Q18" i="7"/>
  <c r="O18" i="7"/>
  <c r="M18"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AW45" i="1"/>
  <c r="AV45" i="1"/>
  <c r="AU45" i="1"/>
  <c r="AT45" i="1"/>
  <c r="AS45" i="1"/>
  <c r="AR45" i="1"/>
  <c r="AQ45" i="1"/>
  <c r="AP45" i="1"/>
  <c r="AO45" i="1"/>
  <c r="AN45" i="1"/>
  <c r="AM45" i="1"/>
  <c r="AL45" i="1"/>
  <c r="Z46" i="1"/>
  <c r="X46" i="1"/>
  <c r="V46" i="1"/>
  <c r="T46" i="1"/>
  <c r="R46" i="1"/>
  <c r="P46" i="1"/>
  <c r="N46" i="1"/>
  <c r="L46" i="1"/>
  <c r="J46" i="1"/>
  <c r="AA45" i="1"/>
  <c r="Z45" i="1"/>
  <c r="Y45" i="1"/>
  <c r="X45" i="1"/>
  <c r="W45" i="1"/>
  <c r="V45" i="1"/>
  <c r="U45" i="1"/>
  <c r="T45" i="1"/>
  <c r="S45" i="1"/>
  <c r="R45" i="1"/>
  <c r="Q45" i="1"/>
  <c r="P45" i="1"/>
  <c r="O45" i="1"/>
  <c r="N45" i="1"/>
  <c r="M45" i="1"/>
  <c r="L45" i="1"/>
  <c r="K45" i="1"/>
  <c r="J45" i="1"/>
  <c r="I45" i="1"/>
  <c r="H46" i="1"/>
  <c r="H45" i="1"/>
  <c r="AP29" i="1"/>
  <c r="AO29" i="1"/>
  <c r="AN29" i="1"/>
  <c r="AM29" i="1"/>
  <c r="AL29" i="1"/>
  <c r="AK29" i="1"/>
  <c r="AJ29" i="1"/>
  <c r="AI29" i="1"/>
  <c r="AH29" i="1"/>
  <c r="AG29" i="1"/>
  <c r="AF29" i="1"/>
  <c r="AE29" i="1"/>
  <c r="R29" i="1"/>
  <c r="Q29" i="1"/>
  <c r="P29" i="1"/>
  <c r="O29" i="1"/>
  <c r="N29" i="1"/>
  <c r="M29" i="1"/>
  <c r="L29" i="1"/>
  <c r="K29" i="1"/>
  <c r="J29" i="1"/>
  <c r="I29" i="1"/>
  <c r="H29" i="1"/>
  <c r="BA24" i="1"/>
  <c r="AY24" i="1"/>
  <c r="AW24" i="1"/>
  <c r="AU24" i="1"/>
  <c r="AS24" i="1"/>
  <c r="AQ24" i="1"/>
  <c r="AO24" i="1"/>
  <c r="AE24" i="1"/>
  <c r="AC24" i="1"/>
  <c r="AA24" i="1"/>
  <c r="Y24" i="1"/>
  <c r="Z22" i="1"/>
  <c r="X22" i="1"/>
  <c r="V22" i="1"/>
  <c r="T22" i="1"/>
  <c r="R22" i="1"/>
  <c r="P22" i="1"/>
  <c r="N22" i="1"/>
  <c r="L22" i="1"/>
  <c r="J22" i="1"/>
  <c r="AA21" i="1"/>
  <c r="Z21" i="1"/>
  <c r="Y21" i="1"/>
  <c r="X21" i="1"/>
  <c r="W21" i="1"/>
  <c r="V21" i="1"/>
  <c r="U21" i="1"/>
  <c r="T21" i="1"/>
  <c r="S21" i="1"/>
  <c r="R21" i="1"/>
  <c r="Q21" i="1"/>
  <c r="P21" i="1"/>
  <c r="O21" i="1"/>
  <c r="N21" i="1"/>
  <c r="M21" i="1"/>
  <c r="L21" i="1"/>
  <c r="K21" i="1"/>
  <c r="J21" i="1"/>
  <c r="I21" i="1"/>
  <c r="H22" i="1"/>
  <c r="H21" i="1"/>
  <c r="Z19" i="1"/>
  <c r="X19" i="1"/>
  <c r="V19" i="1"/>
  <c r="T19" i="1"/>
  <c r="R19" i="1"/>
  <c r="P19" i="1"/>
  <c r="N19" i="1"/>
  <c r="L19" i="1"/>
  <c r="J19" i="1"/>
  <c r="H19" i="1"/>
  <c r="AV17" i="1"/>
  <c r="AT17" i="1"/>
  <c r="AR17" i="1"/>
  <c r="AP17" i="1"/>
  <c r="AN17" i="1"/>
  <c r="AL17" i="1"/>
  <c r="AJ17" i="1"/>
  <c r="AH17" i="1"/>
  <c r="AF17" i="1"/>
  <c r="AD17" i="1"/>
  <c r="AB17" i="1"/>
  <c r="Z17" i="1"/>
  <c r="X17" i="1"/>
  <c r="V17" i="1"/>
  <c r="T17" i="1"/>
  <c r="R17" i="1"/>
  <c r="P17" i="1"/>
  <c r="N17" i="1"/>
  <c r="L17" i="1"/>
  <c r="J17" i="1"/>
  <c r="H17" i="1"/>
  <c r="AW16" i="1"/>
  <c r="AV16" i="1"/>
  <c r="AU16" i="1"/>
  <c r="AT16" i="1"/>
  <c r="AS16" i="1"/>
  <c r="AR16" i="1"/>
  <c r="AQ16" i="1"/>
  <c r="AP16" i="1"/>
  <c r="AO16" i="1"/>
  <c r="AN16" i="1"/>
  <c r="AM16" i="1"/>
  <c r="AL16" i="1"/>
  <c r="AK16" i="1"/>
  <c r="AJ16" i="1"/>
  <c r="AI16" i="1"/>
  <c r="AH16" i="1"/>
  <c r="AG16" i="1"/>
  <c r="AF16" i="1"/>
  <c r="AE16" i="1"/>
  <c r="AD16" i="1"/>
  <c r="AC16" i="1"/>
  <c r="AB16" i="1"/>
  <c r="AA16" i="1"/>
  <c r="Z16" i="1"/>
  <c r="Y16" i="1"/>
  <c r="X16" i="1"/>
  <c r="W16" i="1"/>
  <c r="V16" i="1"/>
  <c r="U16" i="1"/>
  <c r="T16" i="1"/>
  <c r="S16" i="1"/>
  <c r="R16" i="1"/>
  <c r="Q16" i="1"/>
  <c r="P16" i="1"/>
  <c r="O16" i="1"/>
  <c r="N16" i="1"/>
  <c r="M16" i="1"/>
  <c r="L16" i="1"/>
  <c r="K16" i="1"/>
  <c r="J16" i="1"/>
  <c r="I16" i="1"/>
  <c r="H16" i="1"/>
  <c r="AZ7" i="7" l="1"/>
  <c r="BV9" i="7" s="1"/>
  <c r="H24" i="1" l="1"/>
  <c r="AL46" i="1" l="1"/>
  <c r="AJ95" i="7" l="1"/>
  <c r="AE75" i="7"/>
  <c r="O71" i="7"/>
  <c r="Q69" i="7"/>
  <c r="BK67" i="7"/>
  <c r="BI67" i="7"/>
  <c r="BG67" i="7"/>
  <c r="BE67" i="7"/>
  <c r="BC67" i="7"/>
  <c r="BA67" i="7"/>
  <c r="AY67" i="7"/>
  <c r="AW67" i="7"/>
  <c r="AU67" i="7"/>
  <c r="AS67" i="7"/>
  <c r="AQ67" i="7"/>
  <c r="AO67" i="7"/>
  <c r="AM67" i="7"/>
  <c r="AK67" i="7"/>
  <c r="AI67" i="7"/>
  <c r="AG67" i="7"/>
  <c r="AE67" i="7"/>
  <c r="AC67" i="7"/>
  <c r="AA67" i="7"/>
  <c r="Y67" i="7"/>
  <c r="W67" i="7"/>
  <c r="U67" i="7"/>
  <c r="S67" i="7"/>
  <c r="Q67" i="7"/>
  <c r="BK65" i="7"/>
  <c r="BI65" i="7"/>
  <c r="BG65" i="7"/>
  <c r="BE65" i="7"/>
  <c r="BC65" i="7"/>
  <c r="BA65" i="7"/>
  <c r="AY65" i="7"/>
  <c r="AW65" i="7"/>
  <c r="AU65" i="7"/>
  <c r="AS65" i="7"/>
  <c r="AQ65" i="7"/>
  <c r="AO65" i="7"/>
  <c r="AM65" i="7"/>
  <c r="AK65" i="7"/>
  <c r="AI65" i="7"/>
  <c r="AG65" i="7"/>
  <c r="AE65" i="7"/>
  <c r="AC65" i="7"/>
  <c r="AA65" i="7"/>
  <c r="Y65" i="7"/>
  <c r="W65" i="7"/>
  <c r="U65" i="7"/>
  <c r="S65" i="7"/>
  <c r="Q65" i="7"/>
  <c r="AJ59" i="7"/>
  <c r="AE26" i="7"/>
  <c r="AC26" i="7"/>
  <c r="AA26" i="7"/>
  <c r="U26" i="7"/>
  <c r="S26" i="7"/>
  <c r="S77" i="7" l="1"/>
  <c r="AC77" i="7"/>
  <c r="W77" i="7"/>
  <c r="U77" i="7"/>
  <c r="AA77" i="7"/>
  <c r="AA71" i="7"/>
  <c r="Y69" i="7"/>
  <c r="W71" i="7"/>
  <c r="AE69" i="7"/>
  <c r="U75" i="7"/>
  <c r="AE77" i="7"/>
  <c r="AE71" i="7"/>
  <c r="Y77" i="7"/>
  <c r="Q77" i="7"/>
  <c r="Y71" i="7"/>
  <c r="S69" i="7"/>
  <c r="Q71" i="7"/>
  <c r="S75" i="7"/>
  <c r="AC69" i="7"/>
  <c r="AC71" i="7"/>
  <c r="U69" i="7"/>
  <c r="S71" i="7"/>
  <c r="M69" i="7"/>
  <c r="Y75" i="7"/>
  <c r="Q75" i="7"/>
  <c r="AA75" i="7"/>
  <c r="AC75" i="7"/>
  <c r="AA69" i="7"/>
  <c r="W69" i="7"/>
  <c r="U71" i="7"/>
  <c r="O69" i="7"/>
  <c r="M71" i="7"/>
  <c r="W75" i="7"/>
  <c r="Y26" i="7" l="1"/>
  <c r="Q26" i="7"/>
  <c r="AG28" i="8"/>
  <c r="H36" i="1"/>
  <c r="H31" i="1"/>
  <c r="H32" i="1" s="1"/>
  <c r="H34" i="1"/>
  <c r="O24" i="1"/>
  <c r="N24" i="1"/>
  <c r="M24" i="1"/>
  <c r="L24" i="1"/>
  <c r="J24" i="1"/>
  <c r="I24" i="1"/>
  <c r="Z9" i="5"/>
  <c r="Z8" i="5"/>
  <c r="Z7" i="5"/>
  <c r="AA9" i="4"/>
  <c r="AA8" i="4"/>
  <c r="AA7" i="4"/>
  <c r="H5" i="1"/>
  <c r="AD32" i="1" l="1"/>
</calcChain>
</file>

<file path=xl/sharedStrings.xml><?xml version="1.0" encoding="utf-8"?>
<sst xmlns="http://schemas.openxmlformats.org/spreadsheetml/2006/main" count="1169" uniqueCount="639">
  <si>
    <t>申請の区分</t>
    <rPh sb="0" eb="2">
      <t>シンセイ</t>
    </rPh>
    <rPh sb="3" eb="5">
      <t>クブン</t>
    </rPh>
    <phoneticPr fontId="1"/>
  </si>
  <si>
    <t>：</t>
    <phoneticPr fontId="1"/>
  </si>
  <si>
    <t>新規</t>
    <rPh sb="0" eb="2">
      <t>シンキ</t>
    </rPh>
    <phoneticPr fontId="1"/>
  </si>
  <si>
    <t>①　申請書及び添付書類の内容については、事実と相違ありません。</t>
    <rPh sb="2" eb="5">
      <t>シンセイショ</t>
    </rPh>
    <rPh sb="5" eb="6">
      <t>オヨ</t>
    </rPh>
    <rPh sb="7" eb="9">
      <t>テンプ</t>
    </rPh>
    <rPh sb="9" eb="11">
      <t>ショルイ</t>
    </rPh>
    <rPh sb="12" eb="14">
      <t>ナイヨウ</t>
    </rPh>
    <rPh sb="20" eb="22">
      <t>ジジツ</t>
    </rPh>
    <rPh sb="23" eb="25">
      <t>ソウイ</t>
    </rPh>
    <phoneticPr fontId="1"/>
  </si>
  <si>
    <t>②　地方自治法施行令第167条の4に該当しません。</t>
    <rPh sb="2" eb="4">
      <t>チホウ</t>
    </rPh>
    <rPh sb="4" eb="6">
      <t>ジチ</t>
    </rPh>
    <rPh sb="6" eb="7">
      <t>ホウ</t>
    </rPh>
    <rPh sb="7" eb="9">
      <t>セコウ</t>
    </rPh>
    <rPh sb="9" eb="10">
      <t>レイ</t>
    </rPh>
    <rPh sb="10" eb="11">
      <t>ダイ</t>
    </rPh>
    <rPh sb="14" eb="15">
      <t>ジョウ</t>
    </rPh>
    <rPh sb="18" eb="20">
      <t>ガイトウ</t>
    </rPh>
    <phoneticPr fontId="1"/>
  </si>
  <si>
    <t>商号又は名称</t>
    <rPh sb="0" eb="2">
      <t>ショウゴウ</t>
    </rPh>
    <rPh sb="2" eb="3">
      <t>マタ</t>
    </rPh>
    <rPh sb="4" eb="6">
      <t>メイショウ</t>
    </rPh>
    <phoneticPr fontId="1"/>
  </si>
  <si>
    <t>フリガナ</t>
    <phoneticPr fontId="1"/>
  </si>
  <si>
    <t>代表者役職名</t>
    <rPh sb="0" eb="3">
      <t>ダイヒョウシャ</t>
    </rPh>
    <rPh sb="3" eb="6">
      <t>ヤクショクメイ</t>
    </rPh>
    <phoneticPr fontId="1"/>
  </si>
  <si>
    <t>代表者氏名</t>
    <rPh sb="0" eb="3">
      <t>ダイヒョウシャ</t>
    </rPh>
    <rPh sb="3" eb="5">
      <t>シメイ</t>
    </rPh>
    <phoneticPr fontId="1"/>
  </si>
  <si>
    <t>郵便番号</t>
    <rPh sb="0" eb="4">
      <t>ユウビンバンゴウ</t>
    </rPh>
    <phoneticPr fontId="1"/>
  </si>
  <si>
    <t>-</t>
    <phoneticPr fontId="1"/>
  </si>
  <si>
    <t>都道府県名</t>
    <rPh sb="0" eb="4">
      <t>トドウフケン</t>
    </rPh>
    <rPh sb="4" eb="5">
      <t>メイ</t>
    </rPh>
    <phoneticPr fontId="1"/>
  </si>
  <si>
    <t>市区町村名</t>
    <rPh sb="0" eb="2">
      <t>シク</t>
    </rPh>
    <rPh sb="2" eb="4">
      <t>チョウソン</t>
    </rPh>
    <rPh sb="4" eb="5">
      <t>メイ</t>
    </rPh>
    <phoneticPr fontId="1"/>
  </si>
  <si>
    <t>所在地</t>
    <rPh sb="0" eb="3">
      <t>ショザイチ</t>
    </rPh>
    <phoneticPr fontId="1"/>
  </si>
  <si>
    <t>電話番号</t>
    <rPh sb="0" eb="2">
      <t>デンワ</t>
    </rPh>
    <rPh sb="2" eb="4">
      <t>バンゴウ</t>
    </rPh>
    <phoneticPr fontId="1"/>
  </si>
  <si>
    <t>FAX番号</t>
    <rPh sb="3" eb="5">
      <t>バンゴウ</t>
    </rPh>
    <phoneticPr fontId="1"/>
  </si>
  <si>
    <t>受任者の有無</t>
    <rPh sb="0" eb="2">
      <t>ジュニン</t>
    </rPh>
    <rPh sb="2" eb="3">
      <t>シャ</t>
    </rPh>
    <rPh sb="4" eb="6">
      <t>ウム</t>
    </rPh>
    <phoneticPr fontId="1"/>
  </si>
  <si>
    <t>有している</t>
    <rPh sb="0" eb="1">
      <t>ユウ</t>
    </rPh>
    <phoneticPr fontId="1"/>
  </si>
  <si>
    <t>有していない</t>
    <rPh sb="0" eb="1">
      <t>ユウ</t>
    </rPh>
    <phoneticPr fontId="1"/>
  </si>
  <si>
    <t>置いている</t>
    <rPh sb="0" eb="1">
      <t>オ</t>
    </rPh>
    <phoneticPr fontId="1"/>
  </si>
  <si>
    <t>置いていない</t>
    <rPh sb="0" eb="1">
      <t>オ</t>
    </rPh>
    <phoneticPr fontId="1"/>
  </si>
  <si>
    <t>適格組合該当</t>
    <rPh sb="0" eb="2">
      <t>テキカク</t>
    </rPh>
    <rPh sb="2" eb="4">
      <t>クミアイ</t>
    </rPh>
    <rPh sb="4" eb="6">
      <t>ガイトウ</t>
    </rPh>
    <phoneticPr fontId="1"/>
  </si>
  <si>
    <t>該当する</t>
    <rPh sb="0" eb="2">
      <t>ガイトウ</t>
    </rPh>
    <phoneticPr fontId="1"/>
  </si>
  <si>
    <t>該当しない</t>
    <rPh sb="0" eb="2">
      <t>ガイトウ</t>
    </rPh>
    <phoneticPr fontId="1"/>
  </si>
  <si>
    <t>外資状況</t>
    <rPh sb="0" eb="2">
      <t>ガイシ</t>
    </rPh>
    <rPh sb="2" eb="4">
      <t>ジョウキョウ</t>
    </rPh>
    <phoneticPr fontId="1"/>
  </si>
  <si>
    <t>申請担当者氏名</t>
    <rPh sb="0" eb="2">
      <t>シンセイ</t>
    </rPh>
    <rPh sb="2" eb="5">
      <t>タントウシャ</t>
    </rPh>
    <rPh sb="5" eb="7">
      <t>シメイ</t>
    </rPh>
    <phoneticPr fontId="1"/>
  </si>
  <si>
    <t>連絡先電話番号</t>
    <rPh sb="0" eb="2">
      <t>レンラク</t>
    </rPh>
    <rPh sb="2" eb="3">
      <t>サキ</t>
    </rPh>
    <rPh sb="3" eb="5">
      <t>デンワ</t>
    </rPh>
    <rPh sb="5" eb="7">
      <t>バンゴウ</t>
    </rPh>
    <phoneticPr fontId="1"/>
  </si>
  <si>
    <t>所属名・内線</t>
    <rPh sb="0" eb="2">
      <t>ショゾク</t>
    </rPh>
    <rPh sb="2" eb="3">
      <t>メイ</t>
    </rPh>
    <rPh sb="4" eb="6">
      <t>ナイセン</t>
    </rPh>
    <phoneticPr fontId="1"/>
  </si>
  <si>
    <t>様式１</t>
    <rPh sb="0" eb="2">
      <t>ヨウシキ</t>
    </rPh>
    <phoneticPr fontId="1"/>
  </si>
  <si>
    <t>市内営業所等有無</t>
    <rPh sb="0" eb="1">
      <t>シ</t>
    </rPh>
    <rPh sb="1" eb="2">
      <t>ナイ</t>
    </rPh>
    <rPh sb="2" eb="5">
      <t>エイギョウショ</t>
    </rPh>
    <rPh sb="5" eb="6">
      <t>トウ</t>
    </rPh>
    <rPh sb="6" eb="8">
      <t>ウム</t>
    </rPh>
    <phoneticPr fontId="1"/>
  </si>
  <si>
    <t>市内営業所等名称</t>
    <rPh sb="0" eb="2">
      <t>シナイ</t>
    </rPh>
    <rPh sb="2" eb="5">
      <t>エイギョウショ</t>
    </rPh>
    <rPh sb="5" eb="6">
      <t>トウ</t>
    </rPh>
    <rPh sb="6" eb="8">
      <t>メイショウ</t>
    </rPh>
    <phoneticPr fontId="1"/>
  </si>
  <si>
    <t>継続</t>
    <rPh sb="0" eb="2">
      <t>ケイゾク</t>
    </rPh>
    <phoneticPr fontId="1"/>
  </si>
  <si>
    <t>様</t>
    <rPh sb="0" eb="1">
      <t>サマ</t>
    </rPh>
    <phoneticPr fontId="1"/>
  </si>
  <si>
    <t>４　代金の請求に関すること。</t>
    <rPh sb="2" eb="4">
      <t>ダイキン</t>
    </rPh>
    <rPh sb="5" eb="7">
      <t>セイキュウ</t>
    </rPh>
    <rPh sb="8" eb="9">
      <t>カン</t>
    </rPh>
    <phoneticPr fontId="1"/>
  </si>
  <si>
    <t>３　契約の履行に関すること。</t>
    <rPh sb="2" eb="4">
      <t>ケイヤク</t>
    </rPh>
    <rPh sb="5" eb="7">
      <t>リコウ</t>
    </rPh>
    <rPh sb="8" eb="9">
      <t>カン</t>
    </rPh>
    <phoneticPr fontId="1"/>
  </si>
  <si>
    <t>２　契約の締結に関すること。</t>
    <rPh sb="2" eb="4">
      <t>ケイヤク</t>
    </rPh>
    <rPh sb="5" eb="7">
      <t>テイケツ</t>
    </rPh>
    <rPh sb="8" eb="9">
      <t>カン</t>
    </rPh>
    <phoneticPr fontId="1"/>
  </si>
  <si>
    <t>１　入札及び見積りに関すること。</t>
    <rPh sb="2" eb="4">
      <t>ニュウサツ</t>
    </rPh>
    <rPh sb="4" eb="5">
      <t>オヨ</t>
    </rPh>
    <rPh sb="6" eb="8">
      <t>ミツモリ</t>
    </rPh>
    <rPh sb="10" eb="11">
      <t>カン</t>
    </rPh>
    <phoneticPr fontId="1"/>
  </si>
  <si>
    <t>〈委任事項〉</t>
    <rPh sb="1" eb="3">
      <t>イニン</t>
    </rPh>
    <rPh sb="3" eb="5">
      <t>ジコウ</t>
    </rPh>
    <phoneticPr fontId="1"/>
  </si>
  <si>
    <t>職氏名</t>
    <rPh sb="0" eb="1">
      <t>ショク</t>
    </rPh>
    <rPh sb="1" eb="3">
      <t>シメイ</t>
    </rPh>
    <phoneticPr fontId="1"/>
  </si>
  <si>
    <t>受任者</t>
    <rPh sb="0" eb="3">
      <t>ジュニンシャ</t>
    </rPh>
    <phoneticPr fontId="1"/>
  </si>
  <si>
    <t>受任者印</t>
    <rPh sb="0" eb="3">
      <t>ジュニンシャ</t>
    </rPh>
    <rPh sb="3" eb="4">
      <t>イン</t>
    </rPh>
    <phoneticPr fontId="1"/>
  </si>
  <si>
    <t>ふりがな</t>
    <phoneticPr fontId="1"/>
  </si>
  <si>
    <t>（名称）</t>
    <rPh sb="1" eb="3">
      <t>メイショウ</t>
    </rPh>
    <phoneticPr fontId="1"/>
  </si>
  <si>
    <t>商号</t>
    <rPh sb="0" eb="2">
      <t>ショウゴウ</t>
    </rPh>
    <phoneticPr fontId="1"/>
  </si>
  <si>
    <t>（所在地）</t>
    <rPh sb="1" eb="4">
      <t>ショザイチ</t>
    </rPh>
    <phoneticPr fontId="1"/>
  </si>
  <si>
    <t>住所</t>
    <rPh sb="0" eb="2">
      <t>ジュウショ</t>
    </rPh>
    <phoneticPr fontId="1"/>
  </si>
  <si>
    <t>－</t>
    <phoneticPr fontId="1"/>
  </si>
  <si>
    <t>郵便番号</t>
    <rPh sb="0" eb="2">
      <t>ユウビン</t>
    </rPh>
    <rPh sb="2" eb="4">
      <t>バンゴウ</t>
    </rPh>
    <phoneticPr fontId="1"/>
  </si>
  <si>
    <t>受 任 者</t>
    <rPh sb="0" eb="1">
      <t>ウケ</t>
    </rPh>
    <rPh sb="2" eb="3">
      <t>ニン</t>
    </rPh>
    <rPh sb="4" eb="5">
      <t>シャ</t>
    </rPh>
    <phoneticPr fontId="1"/>
  </si>
  <si>
    <t>住所又は所在地</t>
    <rPh sb="0" eb="2">
      <t>ジュウショ</t>
    </rPh>
    <rPh sb="2" eb="3">
      <t>マタ</t>
    </rPh>
    <rPh sb="4" eb="7">
      <t>ショザイチ</t>
    </rPh>
    <phoneticPr fontId="1"/>
  </si>
  <si>
    <t>年</t>
    <rPh sb="0" eb="1">
      <t>ネン</t>
    </rPh>
    <phoneticPr fontId="1"/>
  </si>
  <si>
    <t>委　　任　　状</t>
    <rPh sb="0" eb="1">
      <t>イ</t>
    </rPh>
    <rPh sb="3" eb="4">
      <t>ニン</t>
    </rPh>
    <rPh sb="6" eb="7">
      <t>ジョウ</t>
    </rPh>
    <phoneticPr fontId="1"/>
  </si>
  <si>
    <t>使　用　印　鑑　届</t>
    <rPh sb="0" eb="1">
      <t>シ</t>
    </rPh>
    <rPh sb="2" eb="3">
      <t>ヨウ</t>
    </rPh>
    <rPh sb="4" eb="5">
      <t>イン</t>
    </rPh>
    <rPh sb="6" eb="7">
      <t>カガミ</t>
    </rPh>
    <rPh sb="8" eb="9">
      <t>トド</t>
    </rPh>
    <phoneticPr fontId="1"/>
  </si>
  <si>
    <t>下記の印鑑を入札及び見積りの参加、契約の締結、代金の請求及び受領のため使用</t>
    <rPh sb="0" eb="2">
      <t>カキ</t>
    </rPh>
    <rPh sb="3" eb="5">
      <t>インカン</t>
    </rPh>
    <rPh sb="6" eb="8">
      <t>ニュウサツ</t>
    </rPh>
    <rPh sb="8" eb="9">
      <t>オヨ</t>
    </rPh>
    <rPh sb="10" eb="12">
      <t>ミツモリ</t>
    </rPh>
    <rPh sb="14" eb="16">
      <t>サンカ</t>
    </rPh>
    <rPh sb="17" eb="19">
      <t>ケイヤク</t>
    </rPh>
    <rPh sb="20" eb="22">
      <t>テイケツ</t>
    </rPh>
    <rPh sb="23" eb="25">
      <t>ダイキン</t>
    </rPh>
    <rPh sb="26" eb="28">
      <t>セイキュウ</t>
    </rPh>
    <rPh sb="28" eb="29">
      <t>オヨ</t>
    </rPh>
    <rPh sb="30" eb="32">
      <t>ジュリョウ</t>
    </rPh>
    <rPh sb="35" eb="37">
      <t>シヨウ</t>
    </rPh>
    <phoneticPr fontId="1"/>
  </si>
  <si>
    <t>しますので届け出ます。</t>
    <rPh sb="5" eb="6">
      <t>トド</t>
    </rPh>
    <rPh sb="7" eb="8">
      <t>デ</t>
    </rPh>
    <phoneticPr fontId="1"/>
  </si>
  <si>
    <t>記</t>
    <rPh sb="0" eb="1">
      <t>キ</t>
    </rPh>
    <phoneticPr fontId="1"/>
  </si>
  <si>
    <t>使用印鑑</t>
    <rPh sb="0" eb="2">
      <t>シヨウ</t>
    </rPh>
    <rPh sb="2" eb="4">
      <t>インカン</t>
    </rPh>
    <phoneticPr fontId="1"/>
  </si>
  <si>
    <t>申請区分</t>
    <rPh sb="0" eb="2">
      <t>シンセイ</t>
    </rPh>
    <rPh sb="2" eb="4">
      <t>クブン</t>
    </rPh>
    <phoneticPr fontId="1"/>
  </si>
  <si>
    <t>前回受付番号</t>
    <rPh sb="0" eb="2">
      <t>ゼンカイ</t>
    </rPh>
    <rPh sb="2" eb="6">
      <t>ウケツケバンゴウ</t>
    </rPh>
    <phoneticPr fontId="1"/>
  </si>
  <si>
    <t>受付番号</t>
    <rPh sb="0" eb="4">
      <t>ウケツケバンゴウ</t>
    </rPh>
    <phoneticPr fontId="1"/>
  </si>
  <si>
    <t>受付番号</t>
    <rPh sb="0" eb="2">
      <t>ウケツケ</t>
    </rPh>
    <rPh sb="2" eb="4">
      <t>バンゴウ</t>
    </rPh>
    <phoneticPr fontId="1"/>
  </si>
  <si>
    <t>受付日</t>
    <rPh sb="0" eb="3">
      <t>ウケツケビ</t>
    </rPh>
    <phoneticPr fontId="1"/>
  </si>
  <si>
    <t>カ
ナ</t>
    <phoneticPr fontId="1"/>
  </si>
  <si>
    <t>漢
字</t>
    <rPh sb="0" eb="3">
      <t>カンジ</t>
    </rPh>
    <phoneticPr fontId="1"/>
  </si>
  <si>
    <t>法人の種類を表す略号</t>
    <rPh sb="0" eb="2">
      <t>ホウジン</t>
    </rPh>
    <rPh sb="3" eb="5">
      <t>シュルイ</t>
    </rPh>
    <rPh sb="6" eb="7">
      <t>アラワ</t>
    </rPh>
    <rPh sb="8" eb="9">
      <t>リャク</t>
    </rPh>
    <rPh sb="9" eb="10">
      <t>ゴウ</t>
    </rPh>
    <phoneticPr fontId="1"/>
  </si>
  <si>
    <t>代表者</t>
    <rPh sb="0" eb="3">
      <t>ダイヒョウシャ</t>
    </rPh>
    <phoneticPr fontId="1"/>
  </si>
  <si>
    <t>氏名（カナ）</t>
    <rPh sb="0" eb="2">
      <t>シメイ</t>
    </rPh>
    <phoneticPr fontId="1"/>
  </si>
  <si>
    <t>種類</t>
    <rPh sb="0" eb="2">
      <t>シュルイ</t>
    </rPh>
    <phoneticPr fontId="1"/>
  </si>
  <si>
    <t>略号</t>
    <rPh sb="0" eb="2">
      <t>リャクゴウ</t>
    </rPh>
    <phoneticPr fontId="1"/>
  </si>
  <si>
    <t>株式会社</t>
    <rPh sb="0" eb="4">
      <t>カブシキガイシャ</t>
    </rPh>
    <phoneticPr fontId="1"/>
  </si>
  <si>
    <t>氏名（漢字）</t>
    <rPh sb="3" eb="5">
      <t>カンジ</t>
    </rPh>
    <phoneticPr fontId="1"/>
  </si>
  <si>
    <t>有限会社</t>
    <rPh sb="0" eb="4">
      <t>ユウゲンガイシャ</t>
    </rPh>
    <phoneticPr fontId="1"/>
  </si>
  <si>
    <t>合資会社</t>
    <rPh sb="0" eb="2">
      <t>ゴウシ</t>
    </rPh>
    <rPh sb="2" eb="4">
      <t>ガイシャ</t>
    </rPh>
    <phoneticPr fontId="1"/>
  </si>
  <si>
    <t>(資)</t>
    <rPh sb="1" eb="2">
      <t>シ</t>
    </rPh>
    <phoneticPr fontId="1"/>
  </si>
  <si>
    <t>職名（漢字）</t>
    <rPh sb="0" eb="2">
      <t>ショクメイ</t>
    </rPh>
    <rPh sb="3" eb="5">
      <t>カンジ</t>
    </rPh>
    <phoneticPr fontId="1"/>
  </si>
  <si>
    <t>　</t>
    <phoneticPr fontId="1"/>
  </si>
  <si>
    <t>合名会社</t>
    <rPh sb="0" eb="2">
      <t>ゴウメイ</t>
    </rPh>
    <rPh sb="2" eb="4">
      <t>ガイシャ</t>
    </rPh>
    <phoneticPr fontId="1"/>
  </si>
  <si>
    <t>(名)</t>
    <phoneticPr fontId="1"/>
  </si>
  <si>
    <t>協同組合</t>
    <rPh sb="0" eb="2">
      <t>キョウドウ</t>
    </rPh>
    <rPh sb="2" eb="4">
      <t>クミアイ</t>
    </rPh>
    <phoneticPr fontId="1"/>
  </si>
  <si>
    <t>(同)</t>
    <phoneticPr fontId="1"/>
  </si>
  <si>
    <t>本  社</t>
    <rPh sb="0" eb="1">
      <t>ホン</t>
    </rPh>
    <rPh sb="3" eb="4">
      <t>シャ</t>
    </rPh>
    <phoneticPr fontId="1"/>
  </si>
  <si>
    <t>協業組合</t>
    <rPh sb="0" eb="2">
      <t>キョウギョウ</t>
    </rPh>
    <rPh sb="2" eb="4">
      <t>クミアイ</t>
    </rPh>
    <phoneticPr fontId="1"/>
  </si>
  <si>
    <t>(業)</t>
    <phoneticPr fontId="1"/>
  </si>
  <si>
    <t>営業所名称</t>
    <rPh sb="0" eb="2">
      <t>エイギョウ</t>
    </rPh>
    <rPh sb="2" eb="3">
      <t>ジョ</t>
    </rPh>
    <rPh sb="3" eb="5">
      <t>メイショウ</t>
    </rPh>
    <phoneticPr fontId="1"/>
  </si>
  <si>
    <t>－</t>
    <phoneticPr fontId="1"/>
  </si>
  <si>
    <t>商号または名称</t>
    <rPh sb="0" eb="2">
      <t>ショウゴウ</t>
    </rPh>
    <rPh sb="5" eb="7">
      <t>メイショウ</t>
    </rPh>
    <phoneticPr fontId="1"/>
  </si>
  <si>
    <t>連絡先</t>
    <rPh sb="0" eb="3">
      <t>レンラクサキ</t>
    </rPh>
    <phoneticPr fontId="1"/>
  </si>
  <si>
    <t>担当者名</t>
    <rPh sb="0" eb="3">
      <t>タントウシャ</t>
    </rPh>
    <rPh sb="3" eb="4">
      <t>メイ</t>
    </rPh>
    <phoneticPr fontId="1"/>
  </si>
  <si>
    <t>Eメール
アドレス</t>
    <phoneticPr fontId="1"/>
  </si>
  <si>
    <t>資本金</t>
    <rPh sb="0" eb="3">
      <t>シホンキン</t>
    </rPh>
    <phoneticPr fontId="1"/>
  </si>
  <si>
    <t>千円</t>
    <rPh sb="0" eb="1">
      <t>セン</t>
    </rPh>
    <rPh sb="1" eb="2">
      <t>エン</t>
    </rPh>
    <phoneticPr fontId="1"/>
  </si>
  <si>
    <t>自己資本額</t>
    <rPh sb="0" eb="2">
      <t>ジコ</t>
    </rPh>
    <rPh sb="2" eb="4">
      <t>シホン</t>
    </rPh>
    <rPh sb="4" eb="5">
      <t>ガク</t>
    </rPh>
    <phoneticPr fontId="1"/>
  </si>
  <si>
    <t>年間平均売上高</t>
    <rPh sb="0" eb="2">
      <t>ネンカン</t>
    </rPh>
    <rPh sb="2" eb="4">
      <t>ヘイキン</t>
    </rPh>
    <rPh sb="4" eb="6">
      <t>ウリアゲ</t>
    </rPh>
    <rPh sb="6" eb="7">
      <t>ダカ</t>
    </rPh>
    <phoneticPr fontId="1"/>
  </si>
  <si>
    <t>従業員</t>
    <rPh sb="0" eb="3">
      <t>ジュウギョウイン</t>
    </rPh>
    <phoneticPr fontId="1"/>
  </si>
  <si>
    <t>技術職員</t>
    <rPh sb="0" eb="2">
      <t>ギジュツ</t>
    </rPh>
    <rPh sb="2" eb="4">
      <t>ショクイン</t>
    </rPh>
    <phoneticPr fontId="1"/>
  </si>
  <si>
    <t>人</t>
    <rPh sb="0" eb="1">
      <t>ニン</t>
    </rPh>
    <phoneticPr fontId="1"/>
  </si>
  <si>
    <t>その他</t>
    <rPh sb="2" eb="3">
      <t>タ</t>
    </rPh>
    <phoneticPr fontId="1"/>
  </si>
  <si>
    <t>営業年数</t>
    <rPh sb="0" eb="2">
      <t>エイギョウ</t>
    </rPh>
    <rPh sb="2" eb="4">
      <t>ネンスウ</t>
    </rPh>
    <phoneticPr fontId="1"/>
  </si>
  <si>
    <t>５　復代理人の選任に関すること。</t>
    <rPh sb="2" eb="3">
      <t>フク</t>
    </rPh>
    <rPh sb="3" eb="6">
      <t>ダイリニン</t>
    </rPh>
    <rPh sb="7" eb="9">
      <t>センニン</t>
    </rPh>
    <rPh sb="10" eb="11">
      <t>カン</t>
    </rPh>
    <phoneticPr fontId="1"/>
  </si>
  <si>
    <t>電話番号</t>
    <rPh sb="0" eb="2">
      <t>デンワ</t>
    </rPh>
    <rPh sb="2" eb="4">
      <t>バンゴウ</t>
    </rPh>
    <phoneticPr fontId="3"/>
  </si>
  <si>
    <t>FAX番号</t>
    <rPh sb="3" eb="5">
      <t>バンゴウ</t>
    </rPh>
    <phoneticPr fontId="3"/>
  </si>
  <si>
    <t>（「１」の場合委任状を添付）</t>
    <rPh sb="5" eb="7">
      <t>バアイ</t>
    </rPh>
    <rPh sb="7" eb="10">
      <t>イニンジョウ</t>
    </rPh>
    <rPh sb="11" eb="13">
      <t>テンプ</t>
    </rPh>
    <phoneticPr fontId="1"/>
  </si>
  <si>
    <t>なお、私は申請にあたり以下のことについて誓約いたします。</t>
    <rPh sb="3" eb="4">
      <t>ワタシ</t>
    </rPh>
    <rPh sb="5" eb="7">
      <t>シンセイ</t>
    </rPh>
    <rPh sb="11" eb="13">
      <t>イカ</t>
    </rPh>
    <rPh sb="20" eb="22">
      <t>セイヤク</t>
    </rPh>
    <phoneticPr fontId="1"/>
  </si>
  <si>
    <t>（実印）</t>
    <rPh sb="1" eb="2">
      <t>ジツ</t>
    </rPh>
    <rPh sb="2" eb="3">
      <t>イン</t>
    </rPh>
    <phoneticPr fontId="1"/>
  </si>
  <si>
    <t>申請者</t>
    <rPh sb="0" eb="3">
      <t>シンセイシャ</t>
    </rPh>
    <phoneticPr fontId="1"/>
  </si>
  <si>
    <t>申請の区分</t>
    <rPh sb="0" eb="2">
      <t>シンセイ</t>
    </rPh>
    <rPh sb="3" eb="5">
      <t>クブン</t>
    </rPh>
    <phoneticPr fontId="4"/>
  </si>
  <si>
    <t>新規</t>
    <rPh sb="0" eb="2">
      <t>シンキ</t>
    </rPh>
    <phoneticPr fontId="4"/>
  </si>
  <si>
    <t>継続</t>
    <rPh sb="0" eb="2">
      <t>ケイゾク</t>
    </rPh>
    <phoneticPr fontId="4"/>
  </si>
  <si>
    <t>商号又は名称</t>
    <rPh sb="0" eb="2">
      <t>ショウゴウ</t>
    </rPh>
    <rPh sb="2" eb="3">
      <t>マタ</t>
    </rPh>
    <rPh sb="4" eb="6">
      <t>メイショウ</t>
    </rPh>
    <phoneticPr fontId="4"/>
  </si>
  <si>
    <t>代表者役職名</t>
    <rPh sb="0" eb="2">
      <t>ダイヒョウ</t>
    </rPh>
    <rPh sb="2" eb="3">
      <t>シャ</t>
    </rPh>
    <rPh sb="3" eb="5">
      <t>ヤクショク</t>
    </rPh>
    <rPh sb="5" eb="6">
      <t>ナ</t>
    </rPh>
    <phoneticPr fontId="4"/>
  </si>
  <si>
    <t>商号又は名称（フリガナ）</t>
    <phoneticPr fontId="4"/>
  </si>
  <si>
    <t>代表者氏名</t>
    <rPh sb="0" eb="3">
      <t>ダイヒョウシャ</t>
    </rPh>
    <rPh sb="3" eb="5">
      <t>シメイ</t>
    </rPh>
    <phoneticPr fontId="4"/>
  </si>
  <si>
    <t>代表者氏名（フリガナ）</t>
    <rPh sb="0" eb="3">
      <t>ダイヒョウシャ</t>
    </rPh>
    <rPh sb="3" eb="5">
      <t>シメイ</t>
    </rPh>
    <rPh sb="4" eb="5">
      <t>ナ</t>
    </rPh>
    <phoneticPr fontId="4"/>
  </si>
  <si>
    <t>郵便番号</t>
    <rPh sb="0" eb="2">
      <t>ユウビン</t>
    </rPh>
    <rPh sb="2" eb="4">
      <t>バンゴウ</t>
    </rPh>
    <phoneticPr fontId="4"/>
  </si>
  <si>
    <t>－</t>
    <phoneticPr fontId="4"/>
  </si>
  <si>
    <t>所在地</t>
    <rPh sb="0" eb="3">
      <t>ショザイチ</t>
    </rPh>
    <phoneticPr fontId="4"/>
  </si>
  <si>
    <t>都道府県名</t>
    <rPh sb="0" eb="4">
      <t>トドウフケン</t>
    </rPh>
    <rPh sb="4" eb="5">
      <t>ナ</t>
    </rPh>
    <phoneticPr fontId="4"/>
  </si>
  <si>
    <t>市区町村名</t>
    <rPh sb="0" eb="1">
      <t>シ</t>
    </rPh>
    <rPh sb="1" eb="2">
      <t>ク</t>
    </rPh>
    <rPh sb="2" eb="3">
      <t>チョウ</t>
    </rPh>
    <rPh sb="3" eb="4">
      <t>ムラ</t>
    </rPh>
    <rPh sb="4" eb="5">
      <t>ナ</t>
    </rPh>
    <phoneticPr fontId="4"/>
  </si>
  <si>
    <t>電話番号</t>
    <rPh sb="0" eb="2">
      <t>デンワ</t>
    </rPh>
    <rPh sb="2" eb="4">
      <t>バンゴウ</t>
    </rPh>
    <phoneticPr fontId="4"/>
  </si>
  <si>
    <t>FAX番号</t>
    <rPh sb="3" eb="5">
      <t>バンゴウ</t>
    </rPh>
    <phoneticPr fontId="4"/>
  </si>
  <si>
    <t>有している</t>
    <rPh sb="0" eb="1">
      <t>ユウ</t>
    </rPh>
    <phoneticPr fontId="4"/>
  </si>
  <si>
    <t>有していない</t>
    <rPh sb="0" eb="1">
      <t>ユウ</t>
    </rPh>
    <phoneticPr fontId="4"/>
  </si>
  <si>
    <t>営業所等名称</t>
    <rPh sb="0" eb="3">
      <t>エイギョウショ</t>
    </rPh>
    <rPh sb="3" eb="4">
      <t>トウ</t>
    </rPh>
    <rPh sb="4" eb="6">
      <t>メイショウ</t>
    </rPh>
    <phoneticPr fontId="4"/>
  </si>
  <si>
    <t>営業所等所在地</t>
    <rPh sb="0" eb="3">
      <t>エイギョウショ</t>
    </rPh>
    <rPh sb="3" eb="4">
      <t>トウ</t>
    </rPh>
    <rPh sb="4" eb="7">
      <t>ショザイチ</t>
    </rPh>
    <phoneticPr fontId="4"/>
  </si>
  <si>
    <t>適格組合該当</t>
    <rPh sb="0" eb="2">
      <t>テキカク</t>
    </rPh>
    <rPh sb="2" eb="4">
      <t>クミアイ</t>
    </rPh>
    <rPh sb="4" eb="6">
      <t>ガイトウ</t>
    </rPh>
    <phoneticPr fontId="4"/>
  </si>
  <si>
    <t>置いている</t>
    <rPh sb="0" eb="1">
      <t>オ</t>
    </rPh>
    <phoneticPr fontId="4"/>
  </si>
  <si>
    <t>置いていない</t>
    <rPh sb="0" eb="1">
      <t>オ</t>
    </rPh>
    <phoneticPr fontId="4"/>
  </si>
  <si>
    <t>該当する</t>
    <rPh sb="0" eb="2">
      <t>ガイトウ</t>
    </rPh>
    <phoneticPr fontId="4"/>
  </si>
  <si>
    <t>該当しない</t>
    <rPh sb="0" eb="2">
      <t>ガイトウ</t>
    </rPh>
    <phoneticPr fontId="4"/>
  </si>
  <si>
    <t>加入している</t>
    <rPh sb="0" eb="2">
      <t>カニュウ</t>
    </rPh>
    <phoneticPr fontId="4"/>
  </si>
  <si>
    <t>加入していない</t>
    <rPh sb="0" eb="2">
      <t>カニュウ</t>
    </rPh>
    <phoneticPr fontId="4"/>
  </si>
  <si>
    <t>申請担当者氏名</t>
    <rPh sb="0" eb="2">
      <t>シンセイ</t>
    </rPh>
    <rPh sb="2" eb="5">
      <t>タントウシャ</t>
    </rPh>
    <rPh sb="5" eb="7">
      <t>シメイ</t>
    </rPh>
    <phoneticPr fontId="4"/>
  </si>
  <si>
    <t>連絡先電話番号</t>
    <rPh sb="0" eb="2">
      <t>レンラク</t>
    </rPh>
    <rPh sb="2" eb="3">
      <t>サキ</t>
    </rPh>
    <rPh sb="3" eb="5">
      <t>デンワ</t>
    </rPh>
    <rPh sb="5" eb="7">
      <t>バンゴウ</t>
    </rPh>
    <phoneticPr fontId="4"/>
  </si>
  <si>
    <t>所属名・内線</t>
    <rPh sb="0" eb="2">
      <t>ショゾク</t>
    </rPh>
    <rPh sb="2" eb="3">
      <t>ナ</t>
    </rPh>
    <rPh sb="4" eb="5">
      <t>ナイ</t>
    </rPh>
    <rPh sb="5" eb="6">
      <t>セン</t>
    </rPh>
    <phoneticPr fontId="4"/>
  </si>
  <si>
    <t>担当者フリガナ</t>
    <rPh sb="0" eb="3">
      <t>タントウシャ</t>
    </rPh>
    <phoneticPr fontId="4"/>
  </si>
  <si>
    <t>○</t>
    <phoneticPr fontId="4"/>
  </si>
  <si>
    <t>着色部分に入力をお願いいたします。</t>
    <rPh sb="0" eb="2">
      <t>チャクショク</t>
    </rPh>
    <rPh sb="2" eb="4">
      <t>ブブン</t>
    </rPh>
    <rPh sb="5" eb="7">
      <t>ニュウリョク</t>
    </rPh>
    <rPh sb="9" eb="10">
      <t>ネガ</t>
    </rPh>
    <phoneticPr fontId="4"/>
  </si>
  <si>
    <t>ビル名等があれば続けて記入してください</t>
    <rPh sb="2" eb="3">
      <t>ナ</t>
    </rPh>
    <rPh sb="3" eb="4">
      <t>トウ</t>
    </rPh>
    <rPh sb="8" eb="9">
      <t>ツヅ</t>
    </rPh>
    <rPh sb="11" eb="12">
      <t>キ</t>
    </rPh>
    <rPh sb="12" eb="13">
      <t>ニュウ</t>
    </rPh>
    <phoneticPr fontId="4"/>
  </si>
  <si>
    <t>-</t>
    <phoneticPr fontId="3"/>
  </si>
  <si>
    <t>代理人氏名</t>
    <rPh sb="0" eb="3">
      <t>ダイリニン</t>
    </rPh>
    <rPh sb="3" eb="5">
      <t>シメイ</t>
    </rPh>
    <phoneticPr fontId="4"/>
  </si>
  <si>
    <t>代理人ヨミ</t>
    <rPh sb="0" eb="3">
      <t>ダイリニン</t>
    </rPh>
    <phoneticPr fontId="4"/>
  </si>
  <si>
    <t>郵便番号</t>
    <rPh sb="0" eb="2">
      <t>ユウビン</t>
    </rPh>
    <rPh sb="2" eb="4">
      <t>バンゴウ</t>
    </rPh>
    <phoneticPr fontId="4"/>
  </si>
  <si>
    <t>電話番号</t>
    <rPh sb="0" eb="2">
      <t>デンワ</t>
    </rPh>
    <rPh sb="2" eb="4">
      <t>バンゴウ</t>
    </rPh>
    <phoneticPr fontId="4"/>
  </si>
  <si>
    <t>FAX番号</t>
    <rPh sb="3" eb="5">
      <t>バンゴウ</t>
    </rPh>
    <phoneticPr fontId="4"/>
  </si>
  <si>
    <t>職　　名</t>
    <rPh sb="0" eb="1">
      <t>ショク</t>
    </rPh>
    <rPh sb="3" eb="4">
      <t>メイ</t>
    </rPh>
    <phoneticPr fontId="4"/>
  </si>
  <si>
    <t>担当者メールアドレス</t>
    <rPh sb="0" eb="3">
      <t>タントウシャ</t>
    </rPh>
    <phoneticPr fontId="4"/>
  </si>
  <si>
    <t>資本金</t>
    <rPh sb="0" eb="3">
      <t>シホンキン</t>
    </rPh>
    <phoneticPr fontId="4"/>
  </si>
  <si>
    <t>自己資本額</t>
    <rPh sb="0" eb="2">
      <t>ジコ</t>
    </rPh>
    <rPh sb="2" eb="4">
      <t>シホン</t>
    </rPh>
    <rPh sb="4" eb="5">
      <t>ガク</t>
    </rPh>
    <phoneticPr fontId="4"/>
  </si>
  <si>
    <t>従業員数</t>
    <rPh sb="0" eb="3">
      <t>ジュウギョウイン</t>
    </rPh>
    <rPh sb="3" eb="4">
      <t>スウ</t>
    </rPh>
    <phoneticPr fontId="4"/>
  </si>
  <si>
    <t>技術職員</t>
    <rPh sb="0" eb="2">
      <t>ギジュツ</t>
    </rPh>
    <rPh sb="2" eb="4">
      <t>ショクイン</t>
    </rPh>
    <phoneticPr fontId="4"/>
  </si>
  <si>
    <t>その他</t>
    <rPh sb="2" eb="3">
      <t>タ</t>
    </rPh>
    <phoneticPr fontId="4"/>
  </si>
  <si>
    <t>千円</t>
    <rPh sb="0" eb="2">
      <t>センエン</t>
    </rPh>
    <phoneticPr fontId="4"/>
  </si>
  <si>
    <t>人</t>
    <rPh sb="0" eb="1">
      <t>ヒト</t>
    </rPh>
    <phoneticPr fontId="4"/>
  </si>
  <si>
    <t>営業年数</t>
    <rPh sb="0" eb="2">
      <t>エイギョウ</t>
    </rPh>
    <rPh sb="2" eb="4">
      <t>ネンスウ</t>
    </rPh>
    <phoneticPr fontId="4"/>
  </si>
  <si>
    <t>年</t>
    <rPh sb="0" eb="1">
      <t>ネン</t>
    </rPh>
    <phoneticPr fontId="4"/>
  </si>
  <si>
    <t>文字</t>
    <rPh sb="0" eb="2">
      <t>モジ</t>
    </rPh>
    <phoneticPr fontId="3"/>
  </si>
  <si>
    <t>営業所等ヨミ</t>
    <rPh sb="0" eb="3">
      <t>エイギョウショ</t>
    </rPh>
    <rPh sb="3" eb="4">
      <t>トウ</t>
    </rPh>
    <phoneticPr fontId="4"/>
  </si>
  <si>
    <t>所在地ヨミ</t>
    <rPh sb="0" eb="3">
      <t>ショザイチ</t>
    </rPh>
    <phoneticPr fontId="4"/>
  </si>
  <si>
    <t>受任者の有無
※契約を支店等に委任する場合（契約相手方が支店長等となる場合）右欄では「置いている」を選択してください</t>
    <rPh sb="0" eb="2">
      <t>ジュニン</t>
    </rPh>
    <rPh sb="2" eb="3">
      <t>シャ</t>
    </rPh>
    <rPh sb="4" eb="6">
      <t>ウム</t>
    </rPh>
    <rPh sb="9" eb="11">
      <t>ケイヤク</t>
    </rPh>
    <rPh sb="12" eb="14">
      <t>シテン</t>
    </rPh>
    <rPh sb="14" eb="15">
      <t>トウ</t>
    </rPh>
    <rPh sb="16" eb="18">
      <t>イニン</t>
    </rPh>
    <rPh sb="20" eb="22">
      <t>バアイ</t>
    </rPh>
    <rPh sb="23" eb="25">
      <t>ケイヤク</t>
    </rPh>
    <rPh sb="25" eb="27">
      <t>アイテ</t>
    </rPh>
    <rPh sb="27" eb="28">
      <t>カタ</t>
    </rPh>
    <rPh sb="29" eb="31">
      <t>シテン</t>
    </rPh>
    <rPh sb="31" eb="32">
      <t>チョウ</t>
    </rPh>
    <rPh sb="32" eb="33">
      <t>トウ</t>
    </rPh>
    <rPh sb="36" eb="38">
      <t>バアイ</t>
    </rPh>
    <rPh sb="39" eb="40">
      <t>ミギ</t>
    </rPh>
    <rPh sb="40" eb="41">
      <t>ラン</t>
    </rPh>
    <rPh sb="44" eb="45">
      <t>オ</t>
    </rPh>
    <rPh sb="51" eb="53">
      <t>センタク</t>
    </rPh>
    <phoneticPr fontId="4"/>
  </si>
  <si>
    <t>営業所名称</t>
    <rPh sb="0" eb="3">
      <t>えいぎょうしょ</t>
    </rPh>
    <rPh sb="3" eb="5">
      <t>めいしょう</t>
    </rPh>
    <phoneticPr fontId="4" type="Hiragana"/>
  </si>
  <si>
    <t>所在地</t>
    <rPh sb="0" eb="3">
      <t>しょざいち</t>
    </rPh>
    <phoneticPr fontId="4" type="Hiragana"/>
  </si>
  <si>
    <t>郵便番号</t>
    <rPh sb="0" eb="2">
      <t>ゆうびん</t>
    </rPh>
    <rPh sb="2" eb="4">
      <t>ばんごう</t>
    </rPh>
    <phoneticPr fontId="4" type="Hiragana"/>
  </si>
  <si>
    <t>電話番号</t>
    <rPh sb="0" eb="2">
      <t>でんわ</t>
    </rPh>
    <rPh sb="2" eb="4">
      <t>ばんごう</t>
    </rPh>
    <phoneticPr fontId="4" type="Hiragana"/>
  </si>
  <si>
    <t>大臣</t>
    <rPh sb="0" eb="2">
      <t>だいじん</t>
    </rPh>
    <phoneticPr fontId="4" type="Hiragana"/>
  </si>
  <si>
    <t>知事</t>
    <rPh sb="0" eb="2">
      <t>ちじ</t>
    </rPh>
    <phoneticPr fontId="4" type="Hiragana"/>
  </si>
  <si>
    <t>（特</t>
    <rPh sb="1" eb="2">
      <t>とく</t>
    </rPh>
    <phoneticPr fontId="4" type="Hiragana"/>
  </si>
  <si>
    <t>（般</t>
    <rPh sb="1" eb="2">
      <t>はん</t>
    </rPh>
    <phoneticPr fontId="4" type="Hiragana"/>
  </si>
  <si>
    <t>－</t>
    <phoneticPr fontId="4" type="Hiragana"/>
  </si>
  <si>
    <t>ＦＡＸ番号</t>
    <rPh sb="3" eb="5">
      <t>ばんごう</t>
    </rPh>
    <phoneticPr fontId="4" type="Hiragana"/>
  </si>
  <si>
    <t>営　　　　　業　　　　　所　　　　　欄</t>
    <rPh sb="0" eb="1">
      <t>えい</t>
    </rPh>
    <rPh sb="6" eb="7">
      <t>ぎょう</t>
    </rPh>
    <rPh sb="12" eb="13">
      <t>しょ</t>
    </rPh>
    <rPh sb="18" eb="19">
      <t>らん</t>
    </rPh>
    <phoneticPr fontId="4" type="Hiragana"/>
  </si>
  <si>
    <t>証明書取得日及び番号（</t>
    <phoneticPr fontId="1"/>
  </si>
  <si>
    <t>)</t>
    <phoneticPr fontId="1"/>
  </si>
  <si>
    <t>※この様式は１１箇所の営業所が記載できます。必要項目が記載されていれば貴社の様式を添付していただいても結構です。</t>
    <rPh sb="3" eb="5">
      <t>ようしき</t>
    </rPh>
    <rPh sb="8" eb="10">
      <t>かしょ</t>
    </rPh>
    <rPh sb="11" eb="13">
      <t>えいぎょう</t>
    </rPh>
    <rPh sb="13" eb="14">
      <t>しょ</t>
    </rPh>
    <rPh sb="15" eb="17">
      <t>きさい</t>
    </rPh>
    <rPh sb="22" eb="24">
      <t>ひつよう</t>
    </rPh>
    <phoneticPr fontId="4" type="Hiragana"/>
  </si>
  <si>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8">
      <t>シンセイ</t>
    </rPh>
    <rPh sb="18" eb="19">
      <t>ショ</t>
    </rPh>
    <phoneticPr fontId="4"/>
  </si>
  <si>
    <t>外資状況</t>
    <rPh sb="0" eb="2">
      <t>がいし</t>
    </rPh>
    <rPh sb="2" eb="4">
      <t>じょうきょう</t>
    </rPh>
    <phoneticPr fontId="4" type="Hiragana"/>
  </si>
  <si>
    <t>証明書取得日</t>
    <rPh sb="0" eb="2">
      <t>ショウメイ</t>
    </rPh>
    <rPh sb="2" eb="3">
      <t>ショ</t>
    </rPh>
    <rPh sb="3" eb="5">
      <t>シュトク</t>
    </rPh>
    <rPh sb="5" eb="6">
      <t>ビ</t>
    </rPh>
    <phoneticPr fontId="4"/>
  </si>
  <si>
    <t>番号</t>
    <rPh sb="0" eb="2">
      <t>ばんごう</t>
    </rPh>
    <phoneticPr fontId="4" type="Hiragana"/>
  </si>
  <si>
    <t>外国籍会社</t>
    <rPh sb="0" eb="3">
      <t>がいこくせき</t>
    </rPh>
    <rPh sb="3" eb="5">
      <t>かいしゃ</t>
    </rPh>
    <phoneticPr fontId="4" type="Hiragana"/>
  </si>
  <si>
    <t>日本国籍会社</t>
    <rPh sb="0" eb="2">
      <t>にほん</t>
    </rPh>
    <rPh sb="2" eb="4">
      <t>こくせき</t>
    </rPh>
    <rPh sb="4" eb="6">
      <t>かいしゃ</t>
    </rPh>
    <phoneticPr fontId="4" type="Hiragana"/>
  </si>
  <si>
    <t>割合</t>
    <rPh sb="0" eb="2">
      <t>わりあい</t>
    </rPh>
    <phoneticPr fontId="4" type="Hiragana"/>
  </si>
  <si>
    <t>％</t>
    <phoneticPr fontId="4" type="Hiragana"/>
  </si>
  <si>
    <t>国　　名</t>
    <rPh sb="0" eb="1">
      <t>くに</t>
    </rPh>
    <rPh sb="3" eb="4">
      <t>な</t>
    </rPh>
    <phoneticPr fontId="4" type="Hiragana"/>
  </si>
  <si>
    <t>国　　名</t>
    <phoneticPr fontId="4" type="Hiragana"/>
  </si>
  <si>
    <t>割合</t>
    <phoneticPr fontId="4" type="Hiragana"/>
  </si>
  <si>
    <t>％</t>
    <phoneticPr fontId="4" type="Hiragana"/>
  </si>
  <si>
    <t>国名（</t>
    <rPh sb="0" eb="2">
      <t>コクメイ</t>
    </rPh>
    <phoneticPr fontId="1"/>
  </si>
  <si>
    <t>国名（</t>
    <phoneticPr fontId="1"/>
  </si>
  <si>
    <t>）％</t>
    <phoneticPr fontId="1"/>
  </si>
  <si>
    <t>）割合（</t>
  </si>
  <si>
    <t>）％・国名（</t>
    <phoneticPr fontId="1"/>
  </si>
  <si>
    <t>(特・般</t>
    <rPh sb="1" eb="2">
      <t>とく</t>
    </rPh>
    <rPh sb="3" eb="4">
      <t>はん</t>
    </rPh>
    <phoneticPr fontId="4" type="Hiragana"/>
  </si>
  <si>
    <t>営業年数</t>
    <rPh sb="0" eb="2">
      <t>エイギョウ</t>
    </rPh>
    <rPh sb="2" eb="4">
      <t>ネンスウ</t>
    </rPh>
    <phoneticPr fontId="1"/>
  </si>
  <si>
    <t>年</t>
    <rPh sb="0" eb="1">
      <t>ネン</t>
    </rPh>
    <phoneticPr fontId="1"/>
  </si>
  <si>
    <t>創業</t>
    <rPh sb="0" eb="2">
      <t>ソウギョウ</t>
    </rPh>
    <phoneticPr fontId="1"/>
  </si>
  <si>
    <t>休業期間</t>
    <rPh sb="0" eb="2">
      <t>キュウギョウ</t>
    </rPh>
    <rPh sb="2" eb="4">
      <t>キカン</t>
    </rPh>
    <phoneticPr fontId="1"/>
  </si>
  <si>
    <t>組織変更等</t>
    <rPh sb="0" eb="2">
      <t>ソシキ</t>
    </rPh>
    <rPh sb="2" eb="4">
      <t>ヘンコウ</t>
    </rPh>
    <rPh sb="4" eb="5">
      <t>トウ</t>
    </rPh>
    <phoneticPr fontId="1"/>
  </si>
  <si>
    <t>から</t>
    <phoneticPr fontId="1"/>
  </si>
  <si>
    <t>まで</t>
    <phoneticPr fontId="1"/>
  </si>
  <si>
    <t>変更内容：</t>
    <rPh sb="0" eb="2">
      <t>ヘンコウ</t>
    </rPh>
    <rPh sb="2" eb="4">
      <t>ナイヨウ</t>
    </rPh>
    <phoneticPr fontId="1"/>
  </si>
  <si>
    <t>休業期間</t>
    <rPh sb="0" eb="2">
      <t>きゅうぎょう</t>
    </rPh>
    <rPh sb="2" eb="4">
      <t>きかん</t>
    </rPh>
    <phoneticPr fontId="4" type="Hiragana"/>
  </si>
  <si>
    <t>まで</t>
    <phoneticPr fontId="4" type="Hiragana"/>
  </si>
  <si>
    <t>～</t>
    <phoneticPr fontId="4" type="Hiragana"/>
  </si>
  <si>
    <t>創業年月日</t>
    <rPh sb="0" eb="2">
      <t>そうぎょう</t>
    </rPh>
    <rPh sb="2" eb="5">
      <t>ねんがっぴ</t>
    </rPh>
    <phoneticPr fontId="4" type="Hiragana"/>
  </si>
  <si>
    <t>変更内容</t>
    <rPh sb="0" eb="2">
      <t>へんこう</t>
    </rPh>
    <rPh sb="2" eb="4">
      <t>ないよう</t>
    </rPh>
    <phoneticPr fontId="4" type="Hiragana"/>
  </si>
  <si>
    <t>組織変更等年月日</t>
    <rPh sb="0" eb="2">
      <t>そしき</t>
    </rPh>
    <rPh sb="2" eb="4">
      <t>へんこう</t>
    </rPh>
    <rPh sb="4" eb="5">
      <t>とう</t>
    </rPh>
    <rPh sb="5" eb="8">
      <t>ねんがっぴ</t>
    </rPh>
    <phoneticPr fontId="4" type="Hiragana"/>
  </si>
  <si>
    <t>和　　暦</t>
    <rPh sb="0" eb="1">
      <t>ワ</t>
    </rPh>
    <rPh sb="3" eb="4">
      <t>コヨミ</t>
    </rPh>
    <phoneticPr fontId="1"/>
  </si>
  <si>
    <t>創業日</t>
    <rPh sb="0" eb="2">
      <t>ソウギョウ</t>
    </rPh>
    <rPh sb="2" eb="3">
      <t>ビ</t>
    </rPh>
    <phoneticPr fontId="1"/>
  </si>
  <si>
    <t>休業期間</t>
    <rPh sb="0" eb="2">
      <t>キュウギョウ</t>
    </rPh>
    <rPh sb="2" eb="4">
      <t>キカン</t>
    </rPh>
    <phoneticPr fontId="1"/>
  </si>
  <si>
    <t>組織変更</t>
    <rPh sb="0" eb="2">
      <t>ソシキ</t>
    </rPh>
    <rPh sb="2" eb="4">
      <t>ヘンコウ</t>
    </rPh>
    <phoneticPr fontId="1"/>
  </si>
  <si>
    <t>～</t>
    <phoneticPr fontId="1"/>
  </si>
  <si>
    <t>（</t>
    <phoneticPr fontId="1"/>
  </si>
  <si>
    <t>）</t>
    <phoneticPr fontId="1"/>
  </si>
  <si>
    <t>種　　別</t>
    <rPh sb="0" eb="1">
      <t>シュ</t>
    </rPh>
    <rPh sb="3" eb="4">
      <t>ベツ</t>
    </rPh>
    <phoneticPr fontId="1"/>
  </si>
  <si>
    <t>測量・建設コンサルタント等に関する参加希望業種調べ</t>
    <rPh sb="0" eb="2">
      <t>ソクリョウ</t>
    </rPh>
    <rPh sb="12" eb="13">
      <t>トウ</t>
    </rPh>
    <rPh sb="14" eb="15">
      <t>カン</t>
    </rPh>
    <rPh sb="17" eb="19">
      <t>サンカ</t>
    </rPh>
    <rPh sb="19" eb="21">
      <t>キボウ</t>
    </rPh>
    <rPh sb="21" eb="23">
      <t>ギョウシュ</t>
    </rPh>
    <phoneticPr fontId="1"/>
  </si>
  <si>
    <t>登録</t>
    <rPh sb="0" eb="2">
      <t>トウロク</t>
    </rPh>
    <phoneticPr fontId="3"/>
  </si>
  <si>
    <t>31</t>
    <phoneticPr fontId="3"/>
  </si>
  <si>
    <t>測量</t>
    <rPh sb="0" eb="2">
      <t>ソクリョウ</t>
    </rPh>
    <phoneticPr fontId="3"/>
  </si>
  <si>
    <t>建築関係</t>
    <rPh sb="0" eb="2">
      <t>ケンチク</t>
    </rPh>
    <rPh sb="2" eb="4">
      <t>カンケイ</t>
    </rPh>
    <phoneticPr fontId="3"/>
  </si>
  <si>
    <t>土木関係</t>
    <rPh sb="0" eb="2">
      <t>ドボク</t>
    </rPh>
    <rPh sb="2" eb="4">
      <t>カンケイ</t>
    </rPh>
    <phoneticPr fontId="3"/>
  </si>
  <si>
    <t>地質関係</t>
    <rPh sb="0" eb="2">
      <t>チシツ</t>
    </rPh>
    <rPh sb="2" eb="4">
      <t>カンケイ</t>
    </rPh>
    <phoneticPr fontId="3"/>
  </si>
  <si>
    <t>補償関係</t>
    <rPh sb="0" eb="2">
      <t>ホショウ</t>
    </rPh>
    <rPh sb="2" eb="4">
      <t>カンケイ</t>
    </rPh>
    <phoneticPr fontId="3"/>
  </si>
  <si>
    <t>その他</t>
    <rPh sb="2" eb="3">
      <t>タ</t>
    </rPh>
    <phoneticPr fontId="3"/>
  </si>
  <si>
    <t>32</t>
    <phoneticPr fontId="3"/>
  </si>
  <si>
    <t>33</t>
    <phoneticPr fontId="3"/>
  </si>
  <si>
    <t>34</t>
    <phoneticPr fontId="3"/>
  </si>
  <si>
    <t>35</t>
    <phoneticPr fontId="3"/>
  </si>
  <si>
    <t>36</t>
    <phoneticPr fontId="3"/>
  </si>
  <si>
    <t>人</t>
    <rPh sb="0" eb="1">
      <t>ヒト</t>
    </rPh>
    <phoneticPr fontId="3"/>
  </si>
  <si>
    <t>資　　格　　者</t>
    <rPh sb="0" eb="1">
      <t>シ</t>
    </rPh>
    <rPh sb="3" eb="4">
      <t>カク</t>
    </rPh>
    <rPh sb="6" eb="7">
      <t>シャ</t>
    </rPh>
    <phoneticPr fontId="3"/>
  </si>
  <si>
    <t>業　　種</t>
    <rPh sb="0" eb="1">
      <t>ギョウ</t>
    </rPh>
    <rPh sb="3" eb="4">
      <t>タネ</t>
    </rPh>
    <phoneticPr fontId="3"/>
  </si>
  <si>
    <t>それぞれの業種について、下記の登録の有る業種は、登録の箇所に○をつけてください。</t>
    <rPh sb="5" eb="7">
      <t>ギョウシュ</t>
    </rPh>
    <rPh sb="12" eb="14">
      <t>カキ</t>
    </rPh>
    <rPh sb="15" eb="17">
      <t>トウロク</t>
    </rPh>
    <rPh sb="18" eb="19">
      <t>ア</t>
    </rPh>
    <rPh sb="20" eb="22">
      <t>ギョウシュ</t>
    </rPh>
    <rPh sb="24" eb="26">
      <t>トウロク</t>
    </rPh>
    <rPh sb="27" eb="29">
      <t>カショ</t>
    </rPh>
    <phoneticPr fontId="3"/>
  </si>
  <si>
    <t>右詰めで記入すること</t>
    <rPh sb="0" eb="1">
      <t>ミギ</t>
    </rPh>
    <rPh sb="1" eb="2">
      <t>ツ</t>
    </rPh>
    <rPh sb="4" eb="5">
      <t>キ</t>
    </rPh>
    <rPh sb="5" eb="6">
      <t>ニュウ</t>
    </rPh>
    <phoneticPr fontId="3"/>
  </si>
  <si>
    <t>測量法による登録</t>
    <rPh sb="0" eb="2">
      <t>ソクリョウ</t>
    </rPh>
    <rPh sb="2" eb="3">
      <t>ホウ</t>
    </rPh>
    <rPh sb="6" eb="8">
      <t>トウロク</t>
    </rPh>
    <phoneticPr fontId="3"/>
  </si>
  <si>
    <t>建築士法による登録</t>
    <rPh sb="0" eb="2">
      <t>ケンチク</t>
    </rPh>
    <rPh sb="2" eb="3">
      <t>シ</t>
    </rPh>
    <rPh sb="3" eb="4">
      <t>ホウ</t>
    </rPh>
    <rPh sb="7" eb="9">
      <t>トウロク</t>
    </rPh>
    <phoneticPr fontId="3"/>
  </si>
  <si>
    <t>地質調査登録規定</t>
    <rPh sb="0" eb="2">
      <t>チシツ</t>
    </rPh>
    <rPh sb="2" eb="4">
      <t>チョウサ</t>
    </rPh>
    <rPh sb="4" eb="6">
      <t>トウロク</t>
    </rPh>
    <rPh sb="6" eb="8">
      <t>キテイ</t>
    </rPh>
    <phoneticPr fontId="3"/>
  </si>
  <si>
    <t>補償コンサルタント登録規定</t>
    <rPh sb="0" eb="2">
      <t>ホショウ</t>
    </rPh>
    <rPh sb="9" eb="11">
      <t>トウロク</t>
    </rPh>
    <rPh sb="11" eb="13">
      <t>キテイ</t>
    </rPh>
    <phoneticPr fontId="3"/>
  </si>
  <si>
    <t>建設コンサルタント登録規定</t>
    <rPh sb="0" eb="2">
      <t>ケンセツ</t>
    </rPh>
    <rPh sb="9" eb="11">
      <t>トウロク</t>
    </rPh>
    <rPh sb="11" eb="13">
      <t>キテイ</t>
    </rPh>
    <phoneticPr fontId="3"/>
  </si>
  <si>
    <t>希望業種「その他のその他」の内容</t>
    <rPh sb="0" eb="2">
      <t>キボウ</t>
    </rPh>
    <rPh sb="2" eb="4">
      <t>ギョウシュ</t>
    </rPh>
    <rPh sb="7" eb="8">
      <t>タ</t>
    </rPh>
    <rPh sb="11" eb="12">
      <t>タ</t>
    </rPh>
    <rPh sb="14" eb="16">
      <t>ナイヨウ</t>
    </rPh>
    <phoneticPr fontId="3"/>
  </si>
  <si>
    <t>1</t>
    <phoneticPr fontId="3"/>
  </si>
  <si>
    <t>2</t>
    <phoneticPr fontId="3"/>
  </si>
  <si>
    <t>3</t>
    <phoneticPr fontId="3"/>
  </si>
  <si>
    <t>大田原市業務委託－３</t>
    <rPh sb="0" eb="3">
      <t>オオタワラ</t>
    </rPh>
    <rPh sb="3" eb="4">
      <t>シ</t>
    </rPh>
    <rPh sb="4" eb="6">
      <t>ギョウム</t>
    </rPh>
    <rPh sb="6" eb="8">
      <t>イタク</t>
    </rPh>
    <phoneticPr fontId="1"/>
  </si>
  <si>
    <t>大田原市業務委託－２</t>
    <rPh sb="0" eb="3">
      <t>オオタワラ</t>
    </rPh>
    <rPh sb="3" eb="4">
      <t>シ</t>
    </rPh>
    <rPh sb="4" eb="6">
      <t>ギョウム</t>
    </rPh>
    <rPh sb="6" eb="8">
      <t>イタク</t>
    </rPh>
    <phoneticPr fontId="1"/>
  </si>
  <si>
    <t>受付番号、受付日は記入しないこと</t>
    <rPh sb="0" eb="2">
      <t>ウケツケ</t>
    </rPh>
    <rPh sb="2" eb="4">
      <t>バンゴウ</t>
    </rPh>
    <rPh sb="5" eb="7">
      <t>ウケツケ</t>
    </rPh>
    <rPh sb="7" eb="8">
      <t>ビ</t>
    </rPh>
    <rPh sb="9" eb="10">
      <t>キ</t>
    </rPh>
    <rPh sb="10" eb="11">
      <t>ニュウ</t>
    </rPh>
    <phoneticPr fontId="3"/>
  </si>
  <si>
    <t>大田原市業務委託－４</t>
    <rPh sb="0" eb="3">
      <t>オオタワラ</t>
    </rPh>
    <rPh sb="3" eb="4">
      <t>シ</t>
    </rPh>
    <rPh sb="4" eb="6">
      <t>ギョウム</t>
    </rPh>
    <rPh sb="6" eb="8">
      <t>イタク</t>
    </rPh>
    <phoneticPr fontId="1"/>
  </si>
  <si>
    <t>●登録を希望する業種(細分化）について、年間平均実績高を右詰めで記入すること。（大田原市では実績高のない業種は登録を希望できない）</t>
    <rPh sb="1" eb="3">
      <t>トウロク</t>
    </rPh>
    <rPh sb="4" eb="6">
      <t>キボウ</t>
    </rPh>
    <rPh sb="8" eb="10">
      <t>ギョウシュ</t>
    </rPh>
    <rPh sb="11" eb="14">
      <t>サイブンカ</t>
    </rPh>
    <rPh sb="20" eb="22">
      <t>ネンカン</t>
    </rPh>
    <rPh sb="22" eb="24">
      <t>ヘイキン</t>
    </rPh>
    <rPh sb="24" eb="26">
      <t>ジッセキ</t>
    </rPh>
    <rPh sb="26" eb="27">
      <t>タカ</t>
    </rPh>
    <rPh sb="28" eb="29">
      <t>ミギ</t>
    </rPh>
    <rPh sb="29" eb="30">
      <t>ツ</t>
    </rPh>
    <rPh sb="32" eb="33">
      <t>キ</t>
    </rPh>
    <rPh sb="33" eb="34">
      <t>ニュウ</t>
    </rPh>
    <rPh sb="40" eb="44">
      <t>オオタワラシ</t>
    </rPh>
    <rPh sb="46" eb="48">
      <t>ジッセキ</t>
    </rPh>
    <rPh sb="48" eb="49">
      <t>タカ</t>
    </rPh>
    <rPh sb="52" eb="54">
      <t>ギョウシュ</t>
    </rPh>
    <rPh sb="55" eb="57">
      <t>トウロク</t>
    </rPh>
    <rPh sb="58" eb="60">
      <t>キボウ</t>
    </rPh>
    <phoneticPr fontId="3"/>
  </si>
  <si>
    <t>千円</t>
    <rPh sb="0" eb="2">
      <t>センエン</t>
    </rPh>
    <phoneticPr fontId="3"/>
  </si>
  <si>
    <t>測量</t>
    <rPh sb="0" eb="2">
      <t>ソクリョウ</t>
    </rPh>
    <phoneticPr fontId="3"/>
  </si>
  <si>
    <t>一般測量</t>
    <rPh sb="0" eb="2">
      <t>イッパン</t>
    </rPh>
    <rPh sb="2" eb="4">
      <t>ソクリョウ</t>
    </rPh>
    <phoneticPr fontId="3"/>
  </si>
  <si>
    <t>地図の調整</t>
    <rPh sb="0" eb="2">
      <t>チズ</t>
    </rPh>
    <rPh sb="3" eb="5">
      <t>チョウセイ</t>
    </rPh>
    <phoneticPr fontId="3"/>
  </si>
  <si>
    <t>航空測量</t>
    <rPh sb="0" eb="2">
      <t>コウクウ</t>
    </rPh>
    <rPh sb="2" eb="4">
      <t>ソクリョウ</t>
    </rPh>
    <phoneticPr fontId="3"/>
  </si>
  <si>
    <t>居住施設</t>
    <rPh sb="0" eb="2">
      <t>キョジュウ</t>
    </rPh>
    <rPh sb="2" eb="4">
      <t>シセツ</t>
    </rPh>
    <phoneticPr fontId="3"/>
  </si>
  <si>
    <t>学校施設</t>
    <rPh sb="0" eb="2">
      <t>ガッコウ</t>
    </rPh>
    <rPh sb="2" eb="4">
      <t>シセツ</t>
    </rPh>
    <phoneticPr fontId="3"/>
  </si>
  <si>
    <t>医療・社会福祉施設</t>
    <rPh sb="0" eb="2">
      <t>イリョウ</t>
    </rPh>
    <rPh sb="3" eb="5">
      <t>シャカイ</t>
    </rPh>
    <rPh sb="5" eb="7">
      <t>フクシ</t>
    </rPh>
    <rPh sb="7" eb="9">
      <t>シセツ</t>
    </rPh>
    <phoneticPr fontId="3"/>
  </si>
  <si>
    <t>事務所・庁舎</t>
    <rPh sb="0" eb="2">
      <t>ジム</t>
    </rPh>
    <rPh sb="2" eb="3">
      <t>ショ</t>
    </rPh>
    <rPh sb="4" eb="6">
      <t>チョウシャ</t>
    </rPh>
    <phoneticPr fontId="3"/>
  </si>
  <si>
    <t>スポーツ施設</t>
    <rPh sb="4" eb="6">
      <t>シセツ</t>
    </rPh>
    <phoneticPr fontId="3"/>
  </si>
  <si>
    <t>劇場・ホール</t>
    <rPh sb="0" eb="2">
      <t>ゲキジョウ</t>
    </rPh>
    <phoneticPr fontId="3"/>
  </si>
  <si>
    <t>美術館・博物館・記念館</t>
    <rPh sb="0" eb="3">
      <t>ビジュツカン</t>
    </rPh>
    <rPh sb="4" eb="7">
      <t>ハクブツカン</t>
    </rPh>
    <rPh sb="8" eb="10">
      <t>キネン</t>
    </rPh>
    <rPh sb="10" eb="11">
      <t>カン</t>
    </rPh>
    <phoneticPr fontId="3"/>
  </si>
  <si>
    <t>集会場・コミュニティセンター</t>
    <rPh sb="0" eb="3">
      <t>シュウカイジョウ</t>
    </rPh>
    <phoneticPr fontId="3"/>
  </si>
  <si>
    <t>厚生施設(宿泊等施設）</t>
    <rPh sb="0" eb="2">
      <t>コウセイ</t>
    </rPh>
    <rPh sb="2" eb="4">
      <t>シセツ</t>
    </rPh>
    <rPh sb="5" eb="7">
      <t>シュクハク</t>
    </rPh>
    <rPh sb="7" eb="8">
      <t>トウ</t>
    </rPh>
    <rPh sb="8" eb="10">
      <t>シセツ</t>
    </rPh>
    <phoneticPr fontId="3"/>
  </si>
  <si>
    <t>その他</t>
    <rPh sb="2" eb="3">
      <t>タ</t>
    </rPh>
    <phoneticPr fontId="3"/>
  </si>
  <si>
    <t>建築一般</t>
    <rPh sb="0" eb="2">
      <t>ケンチク</t>
    </rPh>
    <rPh sb="2" eb="4">
      <t>イッパン</t>
    </rPh>
    <phoneticPr fontId="3"/>
  </si>
  <si>
    <t>意匠</t>
    <rPh sb="0" eb="2">
      <t>イショウ</t>
    </rPh>
    <phoneticPr fontId="3"/>
  </si>
  <si>
    <t>構造</t>
    <rPh sb="0" eb="2">
      <t>コウゾウ</t>
    </rPh>
    <phoneticPr fontId="3"/>
  </si>
  <si>
    <t>衛生</t>
    <rPh sb="0" eb="2">
      <t>エイセイ</t>
    </rPh>
    <phoneticPr fontId="3"/>
  </si>
  <si>
    <t>電気</t>
    <rPh sb="0" eb="2">
      <t>デンキ</t>
    </rPh>
    <phoneticPr fontId="3"/>
  </si>
  <si>
    <t>建築積算</t>
    <rPh sb="0" eb="2">
      <t>ケンチク</t>
    </rPh>
    <rPh sb="2" eb="4">
      <t>セキサン</t>
    </rPh>
    <phoneticPr fontId="3"/>
  </si>
  <si>
    <t>機械設備積算</t>
    <rPh sb="0" eb="2">
      <t>キカイ</t>
    </rPh>
    <rPh sb="2" eb="4">
      <t>セツビ</t>
    </rPh>
    <rPh sb="4" eb="6">
      <t>セキサン</t>
    </rPh>
    <phoneticPr fontId="3"/>
  </si>
  <si>
    <t>電気設備積算</t>
    <rPh sb="0" eb="2">
      <t>デンキ</t>
    </rPh>
    <rPh sb="2" eb="4">
      <t>セツビ</t>
    </rPh>
    <rPh sb="4" eb="6">
      <t>セキサン</t>
    </rPh>
    <phoneticPr fontId="3"/>
  </si>
  <si>
    <t>調査</t>
    <rPh sb="0" eb="2">
      <t>チョウサ</t>
    </rPh>
    <phoneticPr fontId="3"/>
  </si>
  <si>
    <t>専門</t>
    <rPh sb="0" eb="2">
      <t>センモン</t>
    </rPh>
    <phoneticPr fontId="3"/>
  </si>
  <si>
    <t>建築コンサルタント</t>
    <rPh sb="0" eb="2">
      <t>ケンチク</t>
    </rPh>
    <phoneticPr fontId="3"/>
  </si>
  <si>
    <t>地質調査</t>
    <rPh sb="0" eb="2">
      <t>チシツ</t>
    </rPh>
    <rPh sb="2" eb="4">
      <t>チョウサ</t>
    </rPh>
    <phoneticPr fontId="3"/>
  </si>
  <si>
    <t>土地調査</t>
    <rPh sb="0" eb="2">
      <t>トチ</t>
    </rPh>
    <rPh sb="2" eb="4">
      <t>チョウサ</t>
    </rPh>
    <phoneticPr fontId="3"/>
  </si>
  <si>
    <t>土地評価</t>
    <rPh sb="0" eb="2">
      <t>トチ</t>
    </rPh>
    <rPh sb="2" eb="4">
      <t>ヒョウカ</t>
    </rPh>
    <phoneticPr fontId="3"/>
  </si>
  <si>
    <t>物件</t>
    <rPh sb="0" eb="2">
      <t>ブッケン</t>
    </rPh>
    <phoneticPr fontId="3"/>
  </si>
  <si>
    <t>機械工作物</t>
    <rPh sb="0" eb="2">
      <t>キカイ</t>
    </rPh>
    <rPh sb="2" eb="5">
      <t>コウサクブツ</t>
    </rPh>
    <phoneticPr fontId="3"/>
  </si>
  <si>
    <t>営業・特殊補償</t>
    <rPh sb="0" eb="2">
      <t>エイギョウ</t>
    </rPh>
    <rPh sb="3" eb="5">
      <t>トクシュ</t>
    </rPh>
    <rPh sb="5" eb="7">
      <t>ホショウ</t>
    </rPh>
    <phoneticPr fontId="3"/>
  </si>
  <si>
    <t>事業損失</t>
    <rPh sb="0" eb="2">
      <t>ジギョウ</t>
    </rPh>
    <rPh sb="2" eb="4">
      <t>ソンシツ</t>
    </rPh>
    <phoneticPr fontId="3"/>
  </si>
  <si>
    <t>補償関連</t>
    <rPh sb="0" eb="2">
      <t>ホショウ</t>
    </rPh>
    <rPh sb="2" eb="4">
      <t>カンレン</t>
    </rPh>
    <phoneticPr fontId="3"/>
  </si>
  <si>
    <t>不動産鑑定</t>
    <rPh sb="0" eb="3">
      <t>フドウサン</t>
    </rPh>
    <rPh sb="3" eb="5">
      <t>カンテイ</t>
    </rPh>
    <phoneticPr fontId="3"/>
  </si>
  <si>
    <t>補償コンサルタント</t>
    <rPh sb="0" eb="2">
      <t>ホショウ</t>
    </rPh>
    <phoneticPr fontId="3"/>
  </si>
  <si>
    <t>年間平均実績高(千円）</t>
    <rPh sb="0" eb="2">
      <t>ネンカン</t>
    </rPh>
    <rPh sb="2" eb="4">
      <t>ヘイキン</t>
    </rPh>
    <rPh sb="4" eb="6">
      <t>ジッセキ</t>
    </rPh>
    <rPh sb="6" eb="7">
      <t>タカ</t>
    </rPh>
    <rPh sb="8" eb="10">
      <t>センエン</t>
    </rPh>
    <phoneticPr fontId="3"/>
  </si>
  <si>
    <t>河川・砂防
及び海岸</t>
    <rPh sb="0" eb="2">
      <t>カセン</t>
    </rPh>
    <rPh sb="3" eb="5">
      <t>サボウ</t>
    </rPh>
    <rPh sb="6" eb="7">
      <t>オヨ</t>
    </rPh>
    <rPh sb="8" eb="10">
      <t>カイガン</t>
    </rPh>
    <phoneticPr fontId="3"/>
  </si>
  <si>
    <t>河川及び砂防</t>
    <rPh sb="0" eb="2">
      <t>カセン</t>
    </rPh>
    <rPh sb="2" eb="3">
      <t>オヨ</t>
    </rPh>
    <rPh sb="4" eb="6">
      <t>サボウ</t>
    </rPh>
    <phoneticPr fontId="3"/>
  </si>
  <si>
    <t>ダム</t>
    <phoneticPr fontId="3"/>
  </si>
  <si>
    <t>道路</t>
    <rPh sb="0" eb="2">
      <t>ドウロ</t>
    </rPh>
    <phoneticPr fontId="3"/>
  </si>
  <si>
    <t>港湾及び空港</t>
    <rPh sb="0" eb="2">
      <t>コウワン</t>
    </rPh>
    <rPh sb="2" eb="3">
      <t>オヨ</t>
    </rPh>
    <rPh sb="4" eb="6">
      <t>クウコウ</t>
    </rPh>
    <phoneticPr fontId="3"/>
  </si>
  <si>
    <t>電力土木</t>
    <rPh sb="0" eb="2">
      <t>デンリョク</t>
    </rPh>
    <rPh sb="2" eb="4">
      <t>ドボク</t>
    </rPh>
    <phoneticPr fontId="3"/>
  </si>
  <si>
    <t>交通及び路線</t>
    <rPh sb="0" eb="2">
      <t>コウツウ</t>
    </rPh>
    <rPh sb="2" eb="3">
      <t>オヨ</t>
    </rPh>
    <rPh sb="4" eb="6">
      <t>ロセン</t>
    </rPh>
    <phoneticPr fontId="3"/>
  </si>
  <si>
    <t>道路設計</t>
    <rPh sb="0" eb="2">
      <t>ドウロ</t>
    </rPh>
    <rPh sb="2" eb="4">
      <t>セッケイ</t>
    </rPh>
    <phoneticPr fontId="3"/>
  </si>
  <si>
    <t>道路管理施設</t>
    <rPh sb="0" eb="2">
      <t>ドウロ</t>
    </rPh>
    <rPh sb="2" eb="4">
      <t>カンリ</t>
    </rPh>
    <rPh sb="4" eb="6">
      <t>シセツ</t>
    </rPh>
    <phoneticPr fontId="3"/>
  </si>
  <si>
    <t>鉄道</t>
    <rPh sb="0" eb="2">
      <t>テツドウ</t>
    </rPh>
    <phoneticPr fontId="3"/>
  </si>
  <si>
    <t>上水道施設</t>
    <rPh sb="0" eb="1">
      <t>ウエ</t>
    </rPh>
    <rPh sb="1" eb="3">
      <t>スイドウ</t>
    </rPh>
    <rPh sb="3" eb="5">
      <t>シセツ</t>
    </rPh>
    <phoneticPr fontId="3"/>
  </si>
  <si>
    <t>送配水管渠</t>
    <rPh sb="0" eb="1">
      <t>ソウ</t>
    </rPh>
    <rPh sb="1" eb="3">
      <t>ハイスイ</t>
    </rPh>
    <rPh sb="3" eb="4">
      <t>カン</t>
    </rPh>
    <rPh sb="4" eb="5">
      <t>キョ</t>
    </rPh>
    <phoneticPr fontId="3"/>
  </si>
  <si>
    <t>下水道</t>
    <rPh sb="0" eb="3">
      <t>ゲスイドウ</t>
    </rPh>
    <phoneticPr fontId="3"/>
  </si>
  <si>
    <t>下水処理施設</t>
    <rPh sb="0" eb="2">
      <t>ゲスイ</t>
    </rPh>
    <rPh sb="2" eb="4">
      <t>ショリ</t>
    </rPh>
    <rPh sb="4" eb="6">
      <t>シセツ</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</si>
  <si>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</si>
  <si>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</si>
  <si>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</si>
  <si>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造園</t>
    <rPh sb="0" eb="2">
      <t>ゾウエン</t>
    </rPh>
    <phoneticPr fontId="3"/>
  </si>
  <si>
    <t>都市計画及び地方計画</t>
    <rPh sb="0" eb="2">
      <t>トシ</t>
    </rPh>
    <rPh sb="2" eb="4">
      <t>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</si>
  <si>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</si>
  <si>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</si>
  <si>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
コンクリート</t>
    <rPh sb="0" eb="3">
      <t>コウコウゾウ</t>
    </rPh>
    <rPh sb="1" eb="3">
      <t>コウゾウ</t>
    </rPh>
    <rPh sb="3" eb="4">
      <t>オヨ</t>
    </rPh>
    <phoneticPr fontId="3"/>
  </si>
  <si>
    <t>上水道及び
工業用水道</t>
    <rPh sb="0" eb="1">
      <t>ウエ</t>
    </rPh>
    <rPh sb="1" eb="3">
      <t>スイドウ</t>
    </rPh>
    <rPh sb="3" eb="4">
      <t>オヨ</t>
    </rPh>
    <rPh sb="6" eb="8">
      <t>コウギョウ</t>
    </rPh>
    <rPh sb="8" eb="9">
      <t>ヨウ</t>
    </rPh>
    <rPh sb="9" eb="10">
      <t>ミズ</t>
    </rPh>
    <rPh sb="10" eb="11">
      <t>ドウ</t>
    </rPh>
    <phoneticPr fontId="3"/>
  </si>
  <si>
    <t>鋼橋上部工</t>
    <rPh sb="0" eb="1">
      <t>ハガネ</t>
    </rPh>
    <rPh sb="1" eb="2">
      <t>ハシ</t>
    </rPh>
    <rPh sb="2" eb="3">
      <t>ウエ</t>
    </rPh>
    <rPh sb="3" eb="4">
      <t>ブ</t>
    </rPh>
    <rPh sb="4" eb="5">
      <t>コウ</t>
    </rPh>
    <phoneticPr fontId="3"/>
  </si>
  <si>
    <t>コンクリート橋上部工</t>
    <rPh sb="6" eb="7">
      <t>キョウ</t>
    </rPh>
    <rPh sb="7" eb="8">
      <t>ウエ</t>
    </rPh>
    <rPh sb="8" eb="9">
      <t>ブ</t>
    </rPh>
    <rPh sb="9" eb="10">
      <t>コウ</t>
    </rPh>
    <phoneticPr fontId="3"/>
  </si>
  <si>
    <t>橋梁下部工及び基礎構造</t>
    <rPh sb="0" eb="2">
      <t>キョウリョウ</t>
    </rPh>
    <rPh sb="2" eb="4">
      <t>カブ</t>
    </rPh>
    <rPh sb="4" eb="5">
      <t>コウ</t>
    </rPh>
    <rPh sb="5" eb="6">
      <t>オヨ</t>
    </rPh>
    <rPh sb="7" eb="9">
      <t>キソ</t>
    </rPh>
    <rPh sb="9" eb="11">
      <t>コウゾウ</t>
    </rPh>
    <phoneticPr fontId="3"/>
  </si>
  <si>
    <t>新交通及びモノレール</t>
    <rPh sb="0" eb="1">
      <t>シン</t>
    </rPh>
    <rPh sb="1" eb="3">
      <t>コウツウ</t>
    </rPh>
    <rPh sb="3" eb="4">
      <t>オヨ</t>
    </rPh>
    <phoneticPr fontId="3"/>
  </si>
  <si>
    <t>特殊構造</t>
    <rPh sb="0" eb="2">
      <t>トクシュ</t>
    </rPh>
    <rPh sb="2" eb="4">
      <t>コウゾウ</t>
    </rPh>
    <phoneticPr fontId="3"/>
  </si>
  <si>
    <t>トンネル</t>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</si>
  <si>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</si>
  <si>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</si>
  <si>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環境調査</t>
    <rPh sb="0" eb="2">
      <t>カンキョウ</t>
    </rPh>
    <rPh sb="2" eb="4">
      <t>チョウサ</t>
    </rPh>
    <phoneticPr fontId="3"/>
  </si>
  <si>
    <t>環境整備</t>
    <rPh sb="0" eb="2">
      <t>カンキョウ</t>
    </rPh>
    <rPh sb="2" eb="4">
      <t>セイビ</t>
    </rPh>
    <phoneticPr fontId="3"/>
  </si>
  <si>
    <t>建設機械</t>
    <rPh sb="0" eb="2">
      <t>ケンセツ</t>
    </rPh>
    <rPh sb="2" eb="4">
      <t>キカイ</t>
    </rPh>
    <phoneticPr fontId="3"/>
  </si>
  <si>
    <t>電気・電子</t>
    <rPh sb="0" eb="2">
      <t>デンキ</t>
    </rPh>
    <rPh sb="3" eb="5">
      <t>デンシ</t>
    </rPh>
    <phoneticPr fontId="3"/>
  </si>
  <si>
    <t>除草</t>
    <rPh sb="0" eb="2">
      <t>ジョソウ</t>
    </rPh>
    <phoneticPr fontId="3"/>
  </si>
  <si>
    <t>清掃</t>
    <rPh sb="0" eb="2">
      <t>セイソウ</t>
    </rPh>
    <phoneticPr fontId="3"/>
  </si>
  <si>
    <t>資料整理</t>
    <rPh sb="0" eb="1">
      <t>シ</t>
    </rPh>
    <rPh sb="1" eb="2">
      <t>リョウ</t>
    </rPh>
    <rPh sb="2" eb="4">
      <t>セイリ</t>
    </rPh>
    <phoneticPr fontId="3"/>
  </si>
  <si>
    <t>業　　務　　名</t>
    <rPh sb="0" eb="1">
      <t>ギョウ</t>
    </rPh>
    <rPh sb="3" eb="4">
      <t>ツトム</t>
    </rPh>
    <rPh sb="6" eb="7">
      <t>ナ</t>
    </rPh>
    <phoneticPr fontId="3"/>
  </si>
  <si>
    <t>土木関係建設コンサルタント</t>
    <rPh sb="0" eb="2">
      <t>ドボク</t>
    </rPh>
    <rPh sb="2" eb="4">
      <t>カンケイ</t>
    </rPh>
    <rPh sb="4" eb="6">
      <t>ケンセツ</t>
    </rPh>
    <phoneticPr fontId="3"/>
  </si>
  <si>
    <t>ダム</t>
    <phoneticPr fontId="3"/>
  </si>
  <si>
    <t>希望業種年間平均実績高入力</t>
    <rPh sb="0" eb="2">
      <t>きぼう</t>
    </rPh>
    <rPh sb="2" eb="4">
      <t>ぎょうしゅ</t>
    </rPh>
    <rPh sb="4" eb="6">
      <t>ねんかん</t>
    </rPh>
    <rPh sb="6" eb="8">
      <t>へいきん</t>
    </rPh>
    <rPh sb="8" eb="10">
      <t>じっせき</t>
    </rPh>
    <rPh sb="10" eb="11">
      <t>たか</t>
    </rPh>
    <rPh sb="11" eb="13">
      <t>にゅうりょく</t>
    </rPh>
    <phoneticPr fontId="4" type="Hiragana"/>
  </si>
  <si>
    <t>トンネル</t>
    <phoneticPr fontId="3"/>
  </si>
  <si>
    <t>側溝及び路面</t>
    <rPh sb="0" eb="2">
      <t>そっこう</t>
    </rPh>
    <rPh sb="2" eb="3">
      <t>およ</t>
    </rPh>
    <rPh sb="4" eb="6">
      <t>ろめん</t>
    </rPh>
    <phoneticPr fontId="4" type="Hiragana"/>
  </si>
  <si>
    <t>管渠</t>
    <rPh sb="0" eb="1">
      <t>かん</t>
    </rPh>
    <rPh sb="1" eb="2">
      <t>きょ</t>
    </rPh>
    <phoneticPr fontId="4" type="Hiragana"/>
  </si>
  <si>
    <t>登録</t>
    <rPh sb="0" eb="2">
      <t>とうろく</t>
    </rPh>
    <phoneticPr fontId="4" type="Hiragana"/>
  </si>
  <si>
    <t>測量</t>
    <rPh sb="0" eb="2">
      <t>そくりょう</t>
    </rPh>
    <phoneticPr fontId="4" type="Hiragana"/>
  </si>
  <si>
    <t>建築関係</t>
    <rPh sb="0" eb="2">
      <t>けんちく</t>
    </rPh>
    <rPh sb="2" eb="4">
      <t>かんけい</t>
    </rPh>
    <phoneticPr fontId="4" type="Hiragana"/>
  </si>
  <si>
    <t>土木関係</t>
    <rPh sb="0" eb="2">
      <t>どぼく</t>
    </rPh>
    <rPh sb="2" eb="4">
      <t>かんけい</t>
    </rPh>
    <phoneticPr fontId="4" type="Hiragana"/>
  </si>
  <si>
    <t>地質関係</t>
    <rPh sb="0" eb="2">
      <t>ちしつ</t>
    </rPh>
    <rPh sb="2" eb="4">
      <t>かんけい</t>
    </rPh>
    <phoneticPr fontId="4" type="Hiragana"/>
  </si>
  <si>
    <t>補償関係</t>
    <rPh sb="0" eb="2">
      <t>ほしょう</t>
    </rPh>
    <rPh sb="2" eb="4">
      <t>かんけい</t>
    </rPh>
    <phoneticPr fontId="4" type="Hiragana"/>
  </si>
  <si>
    <t>その他</t>
    <rPh sb="2" eb="3">
      <t>た</t>
    </rPh>
    <phoneticPr fontId="4" type="Hiragana"/>
  </si>
  <si>
    <t>資格者</t>
    <rPh sb="0" eb="3">
      <t>しかくしゃ</t>
    </rPh>
    <phoneticPr fontId="4" type="Hiragana"/>
  </si>
  <si>
    <t>人</t>
    <rPh sb="0" eb="1">
      <t>ひと</t>
    </rPh>
    <phoneticPr fontId="4" type="Hiragana"/>
  </si>
  <si>
    <t>測量法による登録</t>
    <rPh sb="0" eb="2">
      <t>そくりょう</t>
    </rPh>
    <rPh sb="2" eb="3">
      <t>ほう</t>
    </rPh>
    <rPh sb="6" eb="8">
      <t>とうろく</t>
    </rPh>
    <phoneticPr fontId="4" type="Hiragana"/>
  </si>
  <si>
    <t>建築士法による登録</t>
    <rPh sb="0" eb="2">
      <t>けんちく</t>
    </rPh>
    <rPh sb="2" eb="3">
      <t>し</t>
    </rPh>
    <rPh sb="3" eb="4">
      <t>ほう</t>
    </rPh>
    <rPh sb="7" eb="9">
      <t>とうろく</t>
    </rPh>
    <phoneticPr fontId="4" type="Hiragana"/>
  </si>
  <si>
    <t>建設コンサルタント登録規定</t>
    <rPh sb="0" eb="2">
      <t>けんせつ</t>
    </rPh>
    <rPh sb="9" eb="11">
      <t>とうろく</t>
    </rPh>
    <rPh sb="11" eb="13">
      <t>きてい</t>
    </rPh>
    <phoneticPr fontId="4" type="Hiragana"/>
  </si>
  <si>
    <t>地質調査登録規定</t>
    <rPh sb="0" eb="2">
      <t>ちしつ</t>
    </rPh>
    <rPh sb="2" eb="4">
      <t>ちょうさ</t>
    </rPh>
    <rPh sb="4" eb="6">
      <t>とうろく</t>
    </rPh>
    <rPh sb="6" eb="8">
      <t>きてい</t>
    </rPh>
    <phoneticPr fontId="4" type="Hiragana"/>
  </si>
  <si>
    <t>補償コンサルタント登録規定</t>
    <rPh sb="0" eb="2">
      <t>ほしょう</t>
    </rPh>
    <rPh sb="9" eb="11">
      <t>とうろく</t>
    </rPh>
    <rPh sb="11" eb="13">
      <t>きてい</t>
    </rPh>
    <phoneticPr fontId="4" type="Hiragana"/>
  </si>
  <si>
    <t>その他の内容（10文字以内）</t>
    <rPh sb="2" eb="3">
      <t>た</t>
    </rPh>
    <rPh sb="4" eb="6">
      <t>ないよう</t>
    </rPh>
    <rPh sb="9" eb="11">
      <t>もじ</t>
    </rPh>
    <rPh sb="11" eb="13">
      <t>いない</t>
    </rPh>
    <phoneticPr fontId="4" type="Hiragana"/>
  </si>
  <si>
    <t>文字</t>
    <rPh sb="0" eb="2">
      <t>モジ</t>
    </rPh>
    <phoneticPr fontId="3"/>
  </si>
  <si>
    <t>様式１-２</t>
    <rPh sb="0" eb="2">
      <t>ヨウシキ</t>
    </rPh>
    <phoneticPr fontId="1"/>
  </si>
  <si>
    <t>業　務　関　係　一　覧</t>
    <rPh sb="0" eb="1">
      <t>ギョウ</t>
    </rPh>
    <rPh sb="2" eb="3">
      <t>ツトム</t>
    </rPh>
    <rPh sb="4" eb="5">
      <t>セキ</t>
    </rPh>
    <rPh sb="6" eb="7">
      <t>カカリ</t>
    </rPh>
    <rPh sb="8" eb="9">
      <t>イチ</t>
    </rPh>
    <rPh sb="10" eb="11">
      <t>ラン</t>
    </rPh>
    <phoneticPr fontId="1"/>
  </si>
  <si>
    <t>希望する業務内容</t>
    <rPh sb="0" eb="2">
      <t>キボウ</t>
    </rPh>
    <rPh sb="4" eb="6">
      <t>ギョウム</t>
    </rPh>
    <rPh sb="6" eb="8">
      <t>ナイヨウ</t>
    </rPh>
    <phoneticPr fontId="1"/>
  </si>
  <si>
    <t>測　量　等　実　績　高</t>
    <rPh sb="0" eb="1">
      <t>ハカル</t>
    </rPh>
    <rPh sb="2" eb="3">
      <t>リョウ</t>
    </rPh>
    <rPh sb="4" eb="5">
      <t>トウ</t>
    </rPh>
    <rPh sb="6" eb="7">
      <t>ジツ</t>
    </rPh>
    <rPh sb="8" eb="9">
      <t>イサオ</t>
    </rPh>
    <rPh sb="10" eb="11">
      <t>タカ</t>
    </rPh>
    <phoneticPr fontId="1"/>
  </si>
  <si>
    <t>審査基準日</t>
    <rPh sb="0" eb="2">
      <t>シンサ</t>
    </rPh>
    <rPh sb="2" eb="4">
      <t>キジュン</t>
    </rPh>
    <rPh sb="4" eb="5">
      <t>ビ</t>
    </rPh>
    <phoneticPr fontId="1"/>
  </si>
  <si>
    <t>業務名</t>
    <rPh sb="0" eb="3">
      <t>ギョウムメイ</t>
    </rPh>
    <phoneticPr fontId="1"/>
  </si>
  <si>
    <t>希望業種</t>
    <rPh sb="0" eb="2">
      <t>キボウ</t>
    </rPh>
    <rPh sb="2" eb="4">
      <t>ギョウシュ</t>
    </rPh>
    <phoneticPr fontId="1"/>
  </si>
  <si>
    <t>申請日直前の決算期</t>
    <rPh sb="0" eb="2">
      <t>シンセイ</t>
    </rPh>
    <rPh sb="2" eb="3">
      <t>ビ</t>
    </rPh>
    <rPh sb="3" eb="5">
      <t>チョクゼン</t>
    </rPh>
    <rPh sb="6" eb="9">
      <t>ケッサンキ</t>
    </rPh>
    <phoneticPr fontId="1"/>
  </si>
  <si>
    <t>大区分</t>
    <rPh sb="0" eb="3">
      <t>ダイクブン</t>
    </rPh>
    <phoneticPr fontId="1"/>
  </si>
  <si>
    <t>小区分</t>
    <rPh sb="0" eb="3">
      <t>ショウクブン</t>
    </rPh>
    <phoneticPr fontId="1"/>
  </si>
  <si>
    <t>月</t>
    <rPh sb="0" eb="1">
      <t>ツキ</t>
    </rPh>
    <phoneticPr fontId="1"/>
  </si>
  <si>
    <t>日</t>
    <rPh sb="0" eb="1">
      <t>ヒ</t>
    </rPh>
    <phoneticPr fontId="1"/>
  </si>
  <si>
    <t>～</t>
    <phoneticPr fontId="1"/>
  </si>
  <si>
    <t>イ　測量</t>
    <rPh sb="2" eb="4">
      <t>ソクリョウ</t>
    </rPh>
    <phoneticPr fontId="1"/>
  </si>
  <si>
    <t>一般測量</t>
    <rPh sb="0" eb="2">
      <t>イッパン</t>
    </rPh>
    <rPh sb="2" eb="4">
      <t>ソクリョウ</t>
    </rPh>
    <phoneticPr fontId="1"/>
  </si>
  <si>
    <t>地図の調製</t>
    <rPh sb="0" eb="2">
      <t>チズ</t>
    </rPh>
    <rPh sb="3" eb="5">
      <t>チョウセイ</t>
    </rPh>
    <phoneticPr fontId="1"/>
  </si>
  <si>
    <t>（千円）</t>
    <rPh sb="1" eb="3">
      <t>センエン</t>
    </rPh>
    <phoneticPr fontId="1"/>
  </si>
  <si>
    <t>航空測量</t>
    <rPh sb="0" eb="2">
      <t>コウクウ</t>
    </rPh>
    <rPh sb="2" eb="4">
      <t>ソクリョウ</t>
    </rPh>
    <phoneticPr fontId="1"/>
  </si>
  <si>
    <t>登録事業</t>
    <rPh sb="0" eb="2">
      <t>トウロク</t>
    </rPh>
    <rPh sb="2" eb="4">
      <t>ジギョウ</t>
    </rPh>
    <phoneticPr fontId="1"/>
  </si>
  <si>
    <t>ロ　建築関係建設コンサルタント</t>
    <rPh sb="2" eb="4">
      <t>ケンチク</t>
    </rPh>
    <rPh sb="4" eb="6">
      <t>カンケイ</t>
    </rPh>
    <rPh sb="6" eb="8">
      <t>ケンセツ</t>
    </rPh>
    <phoneticPr fontId="1"/>
  </si>
  <si>
    <t>建築一般</t>
    <rPh sb="0" eb="2">
      <t>ケンチク</t>
    </rPh>
    <rPh sb="2" eb="4">
      <t>イッパン</t>
    </rPh>
    <phoneticPr fontId="1"/>
  </si>
  <si>
    <t>登録番号</t>
    <rPh sb="0" eb="2">
      <t>トウロク</t>
    </rPh>
    <rPh sb="2" eb="4">
      <t>バンゴウ</t>
    </rPh>
    <phoneticPr fontId="1"/>
  </si>
  <si>
    <t>専門</t>
    <rPh sb="0" eb="2">
      <t>センモン</t>
    </rPh>
    <phoneticPr fontId="1"/>
  </si>
  <si>
    <t>意匠</t>
    <rPh sb="0" eb="2">
      <t>イショウ</t>
    </rPh>
    <phoneticPr fontId="1"/>
  </si>
  <si>
    <t>測量業者</t>
    <rPh sb="0" eb="2">
      <t>ソクリョウ</t>
    </rPh>
    <rPh sb="2" eb="4">
      <t>ギョウシャ</t>
    </rPh>
    <phoneticPr fontId="1"/>
  </si>
  <si>
    <t>構造</t>
    <rPh sb="0" eb="2">
      <t>コウゾウ</t>
    </rPh>
    <phoneticPr fontId="1"/>
  </si>
  <si>
    <t>暖冷房</t>
    <rPh sb="0" eb="1">
      <t>ダン</t>
    </rPh>
    <rPh sb="1" eb="3">
      <t>レイボウ</t>
    </rPh>
    <phoneticPr fontId="1"/>
  </si>
  <si>
    <t>地質調査業者</t>
    <rPh sb="0" eb="2">
      <t>チシツ</t>
    </rPh>
    <rPh sb="2" eb="4">
      <t>チョウサ</t>
    </rPh>
    <rPh sb="4" eb="6">
      <t>ギョウシャ</t>
    </rPh>
    <phoneticPr fontId="1"/>
  </si>
  <si>
    <t>衛生</t>
    <rPh sb="0" eb="2">
      <t>エイセイ</t>
    </rPh>
    <phoneticPr fontId="1"/>
  </si>
  <si>
    <t>電気</t>
    <rPh sb="0" eb="2">
      <t>デンキ</t>
    </rPh>
    <phoneticPr fontId="1"/>
  </si>
  <si>
    <t>土地家屋調査士</t>
    <rPh sb="0" eb="2">
      <t>トチ</t>
    </rPh>
    <rPh sb="2" eb="4">
      <t>カオク</t>
    </rPh>
    <rPh sb="4" eb="7">
      <t>チョウサシ</t>
    </rPh>
    <phoneticPr fontId="1"/>
  </si>
  <si>
    <t>建築積算</t>
    <rPh sb="0" eb="2">
      <t>ケンチク</t>
    </rPh>
    <rPh sb="2" eb="4">
      <t>セキサン</t>
    </rPh>
    <phoneticPr fontId="1"/>
  </si>
  <si>
    <t>機械設備積算</t>
    <rPh sb="0" eb="2">
      <t>キカイ</t>
    </rPh>
    <rPh sb="2" eb="4">
      <t>セツビ</t>
    </rPh>
    <rPh sb="4" eb="6">
      <t>セキサン</t>
    </rPh>
    <phoneticPr fontId="1"/>
  </si>
  <si>
    <t>建築士事務所</t>
    <rPh sb="0" eb="3">
      <t>ケンチクシ</t>
    </rPh>
    <rPh sb="3" eb="5">
      <t>ジム</t>
    </rPh>
    <rPh sb="5" eb="6">
      <t>ショ</t>
    </rPh>
    <phoneticPr fontId="1"/>
  </si>
  <si>
    <t>電気設備積算</t>
    <rPh sb="0" eb="2">
      <t>デンキ</t>
    </rPh>
    <rPh sb="2" eb="4">
      <t>セツビ</t>
    </rPh>
    <rPh sb="4" eb="6">
      <t>セキサン</t>
    </rPh>
    <phoneticPr fontId="1"/>
  </si>
  <si>
    <t>調査</t>
    <rPh sb="0" eb="2">
      <t>チョウサ</t>
    </rPh>
    <phoneticPr fontId="1"/>
  </si>
  <si>
    <t>補償ｺﾝｻﾙﾀﾝﾄ</t>
    <rPh sb="0" eb="2">
      <t>ホショウ</t>
    </rPh>
    <phoneticPr fontId="1"/>
  </si>
  <si>
    <t>ハ　土木関係建設コンサルタント</t>
    <rPh sb="2" eb="4">
      <t>ドボク</t>
    </rPh>
    <rPh sb="4" eb="6">
      <t>カンケイ</t>
    </rPh>
    <rPh sb="6" eb="8">
      <t>ケンセツ</t>
    </rPh>
    <phoneticPr fontId="1"/>
  </si>
  <si>
    <t>土質及び基礎</t>
    <rPh sb="0" eb="2">
      <t>ドシツ</t>
    </rPh>
    <rPh sb="2" eb="3">
      <t>オヨ</t>
    </rPh>
    <rPh sb="4" eb="6">
      <t>キソ</t>
    </rPh>
    <phoneticPr fontId="1"/>
  </si>
  <si>
    <t>鋼構造物及びｺﾝｸﾘｰﾄ</t>
    <rPh sb="0" eb="1">
      <t>ハガネ</t>
    </rPh>
    <rPh sb="1" eb="4">
      <t>コウゾウブツ</t>
    </rPh>
    <rPh sb="4" eb="5">
      <t>オヨ</t>
    </rPh>
    <phoneticPr fontId="1"/>
  </si>
  <si>
    <t>司法書士</t>
    <rPh sb="0" eb="2">
      <t>シホウ</t>
    </rPh>
    <rPh sb="2" eb="4">
      <t>ショシ</t>
    </rPh>
    <phoneticPr fontId="1"/>
  </si>
  <si>
    <t>河川砂防及び海岸</t>
    <rPh sb="0" eb="2">
      <t>カセン</t>
    </rPh>
    <rPh sb="2" eb="4">
      <t>サボウ</t>
    </rPh>
    <rPh sb="4" eb="5">
      <t>オヨ</t>
    </rPh>
    <rPh sb="6" eb="8">
      <t>カイガン</t>
    </rPh>
    <phoneticPr fontId="1"/>
  </si>
  <si>
    <t>電力土木</t>
    <rPh sb="0" eb="2">
      <t>デンリョク</t>
    </rPh>
    <rPh sb="2" eb="4">
      <t>ドボク</t>
    </rPh>
    <phoneticPr fontId="1"/>
  </si>
  <si>
    <t>建設ｺﾝｻﾙﾀﾝﾄ</t>
    <rPh sb="0" eb="2">
      <t>ケンセツ</t>
    </rPh>
    <phoneticPr fontId="1"/>
  </si>
  <si>
    <t>道路</t>
    <rPh sb="0" eb="2">
      <t>ドウロ</t>
    </rPh>
    <phoneticPr fontId="1"/>
  </si>
  <si>
    <t>トンネル</t>
    <phoneticPr fontId="1"/>
  </si>
  <si>
    <t>不動産鑑定業者</t>
    <rPh sb="0" eb="3">
      <t>フドウサン</t>
    </rPh>
    <rPh sb="3" eb="5">
      <t>カンテイ</t>
    </rPh>
    <rPh sb="5" eb="7">
      <t>ギョウシャ</t>
    </rPh>
    <phoneticPr fontId="1"/>
  </si>
  <si>
    <t>施工計画及び施工設備</t>
    <rPh sb="0" eb="2">
      <t>セコウ</t>
    </rPh>
    <rPh sb="2" eb="4">
      <t>ケイカク</t>
    </rPh>
    <rPh sb="4" eb="5">
      <t>オヨ</t>
    </rPh>
    <rPh sb="6" eb="8">
      <t>セコウ</t>
    </rPh>
    <rPh sb="8" eb="10">
      <t>セツビ</t>
    </rPh>
    <phoneticPr fontId="1"/>
  </si>
  <si>
    <t>建設機械</t>
    <rPh sb="0" eb="2">
      <t>ケンセツ</t>
    </rPh>
    <rPh sb="2" eb="4">
      <t>キカイ</t>
    </rPh>
    <phoneticPr fontId="1"/>
  </si>
  <si>
    <t>計量証明事業者</t>
    <rPh sb="0" eb="2">
      <t>ケイリョウ</t>
    </rPh>
    <rPh sb="2" eb="4">
      <t>ショウメイ</t>
    </rPh>
    <rPh sb="4" eb="7">
      <t>ジギョウシャ</t>
    </rPh>
    <phoneticPr fontId="1"/>
  </si>
  <si>
    <t>地質</t>
    <rPh sb="0" eb="2">
      <t>チシツ</t>
    </rPh>
    <phoneticPr fontId="1"/>
  </si>
  <si>
    <t>造園</t>
    <rPh sb="0" eb="2">
      <t>ゾウエン</t>
    </rPh>
    <phoneticPr fontId="1"/>
  </si>
  <si>
    <t>○その他</t>
    <rPh sb="3" eb="4">
      <t>タ</t>
    </rPh>
    <phoneticPr fontId="1"/>
  </si>
  <si>
    <t>ニ　地質調査</t>
    <rPh sb="2" eb="4">
      <t>チシツ</t>
    </rPh>
    <rPh sb="4" eb="6">
      <t>チョウサ</t>
    </rPh>
    <phoneticPr fontId="1"/>
  </si>
  <si>
    <t>ホ　補償</t>
    <rPh sb="2" eb="4">
      <t>ホショウ</t>
    </rPh>
    <phoneticPr fontId="1"/>
  </si>
  <si>
    <t>物件・権利調査</t>
    <rPh sb="0" eb="2">
      <t>ブッケン</t>
    </rPh>
    <rPh sb="3" eb="5">
      <t>ケンリ</t>
    </rPh>
    <rPh sb="5" eb="7">
      <t>チョウサ</t>
    </rPh>
    <phoneticPr fontId="1"/>
  </si>
  <si>
    <t>事業関連調査</t>
    <rPh sb="0" eb="2">
      <t>ジギョウ</t>
    </rPh>
    <rPh sb="2" eb="4">
      <t>カンレン</t>
    </rPh>
    <rPh sb="4" eb="6">
      <t>チョウサ</t>
    </rPh>
    <phoneticPr fontId="1"/>
  </si>
  <si>
    <t>登記手続き等</t>
    <rPh sb="0" eb="2">
      <t>トウキ</t>
    </rPh>
    <rPh sb="2" eb="4">
      <t>テツヅ</t>
    </rPh>
    <rPh sb="5" eb="6">
      <t>トウ</t>
    </rPh>
    <phoneticPr fontId="1"/>
  </si>
  <si>
    <t>へ　その他</t>
    <rPh sb="4" eb="5">
      <t>タ</t>
    </rPh>
    <phoneticPr fontId="1"/>
  </si>
  <si>
    <t>草刈り業務</t>
    <rPh sb="0" eb="2">
      <t>クサカリ</t>
    </rPh>
    <rPh sb="3" eb="5">
      <t>ギョウム</t>
    </rPh>
    <phoneticPr fontId="1"/>
  </si>
  <si>
    <t>側溝清掃業務</t>
    <rPh sb="0" eb="2">
      <t>ソッコウ</t>
    </rPh>
    <rPh sb="2" eb="4">
      <t>セイソウ</t>
    </rPh>
    <rPh sb="4" eb="6">
      <t>ギョウム</t>
    </rPh>
    <phoneticPr fontId="1"/>
  </si>
  <si>
    <t>○その他の業務</t>
    <rPh sb="3" eb="4">
      <t>タ</t>
    </rPh>
    <rPh sb="5" eb="7">
      <t>ギョウム</t>
    </rPh>
    <phoneticPr fontId="1"/>
  </si>
  <si>
    <t>(実績高合計）</t>
    <rPh sb="1" eb="3">
      <t>ジッセキ</t>
    </rPh>
    <rPh sb="3" eb="4">
      <t>タカ</t>
    </rPh>
    <rPh sb="4" eb="6">
      <t>ゴウケイ</t>
    </rPh>
    <phoneticPr fontId="1"/>
  </si>
  <si>
    <t>ハ　土木関係建設コンサルタント　○その他</t>
    <rPh sb="2" eb="4">
      <t>ドボク</t>
    </rPh>
    <rPh sb="4" eb="6">
      <t>カンケイ</t>
    </rPh>
    <rPh sb="6" eb="8">
      <t>ケンセツ</t>
    </rPh>
    <rPh sb="19" eb="20">
      <t>タ</t>
    </rPh>
    <phoneticPr fontId="1"/>
  </si>
  <si>
    <t>｝の業務内容</t>
    <rPh sb="2" eb="4">
      <t>ギョウム</t>
    </rPh>
    <rPh sb="4" eb="6">
      <t>ナイヨウ</t>
    </rPh>
    <phoneticPr fontId="1"/>
  </si>
  <si>
    <t>ヘ　その他　○その他の業務</t>
    <rPh sb="4" eb="5">
      <t>タ</t>
    </rPh>
    <rPh sb="9" eb="10">
      <t>タ</t>
    </rPh>
    <rPh sb="11" eb="13">
      <t>ギョウム</t>
    </rPh>
    <phoneticPr fontId="1"/>
  </si>
  <si>
    <t>様式１-３</t>
    <rPh sb="0" eb="2">
      <t>ヨウシキ</t>
    </rPh>
    <phoneticPr fontId="1"/>
  </si>
  <si>
    <t>財　務　関　係　一　覧</t>
    <rPh sb="0" eb="1">
      <t>ザイ</t>
    </rPh>
    <rPh sb="2" eb="3">
      <t>ツトム</t>
    </rPh>
    <rPh sb="4" eb="5">
      <t>セキ</t>
    </rPh>
    <rPh sb="6" eb="7">
      <t>カカリ</t>
    </rPh>
    <rPh sb="8" eb="9">
      <t>イチ</t>
    </rPh>
    <rPh sb="10" eb="11">
      <t>ラン</t>
    </rPh>
    <phoneticPr fontId="1"/>
  </si>
  <si>
    <t>貸借対照表</t>
    <rPh sb="0" eb="2">
      <t>タイシャク</t>
    </rPh>
    <rPh sb="2" eb="5">
      <t>タイショウヒョウ</t>
    </rPh>
    <phoneticPr fontId="1"/>
  </si>
  <si>
    <t>資産</t>
    <rPh sb="0" eb="2">
      <t>シサン</t>
    </rPh>
    <phoneticPr fontId="1"/>
  </si>
  <si>
    <t>資産合計</t>
    <rPh sb="0" eb="2">
      <t>シサン</t>
    </rPh>
    <rPh sb="2" eb="4">
      <t>ゴウケイ</t>
    </rPh>
    <phoneticPr fontId="1"/>
  </si>
  <si>
    <t>　流動資産</t>
    <rPh sb="1" eb="3">
      <t>リュウドウ</t>
    </rPh>
    <rPh sb="3" eb="5">
      <t>シサン</t>
    </rPh>
    <phoneticPr fontId="1"/>
  </si>
  <si>
    <t>負債</t>
    <rPh sb="0" eb="2">
      <t>フサイ</t>
    </rPh>
    <phoneticPr fontId="1"/>
  </si>
  <si>
    <t>負債合計</t>
    <rPh sb="0" eb="2">
      <t>フサイ</t>
    </rPh>
    <rPh sb="2" eb="4">
      <t>ゴウケイ</t>
    </rPh>
    <phoneticPr fontId="1"/>
  </si>
  <si>
    <t>　流動負債</t>
    <rPh sb="1" eb="3">
      <t>リュウドウ</t>
    </rPh>
    <rPh sb="3" eb="5">
      <t>フサイ</t>
    </rPh>
    <phoneticPr fontId="1"/>
  </si>
  <si>
    <t>　　うち短期借入金</t>
    <rPh sb="4" eb="6">
      <t>タンキ</t>
    </rPh>
    <rPh sb="6" eb="8">
      <t>カリイレ</t>
    </rPh>
    <rPh sb="8" eb="9">
      <t>キン</t>
    </rPh>
    <phoneticPr fontId="1"/>
  </si>
  <si>
    <t>　長期借入金</t>
    <rPh sb="1" eb="3">
      <t>チョウキ</t>
    </rPh>
    <rPh sb="3" eb="5">
      <t>カリイレ</t>
    </rPh>
    <rPh sb="5" eb="6">
      <t>キン</t>
    </rPh>
    <phoneticPr fontId="1"/>
  </si>
  <si>
    <t>純資産</t>
    <rPh sb="0" eb="3">
      <t>ジュンシサン</t>
    </rPh>
    <phoneticPr fontId="1"/>
  </si>
  <si>
    <t>純資産合計</t>
    <rPh sb="0" eb="3">
      <t>ジュンシサン</t>
    </rPh>
    <rPh sb="3" eb="5">
      <t>ゴウケイ</t>
    </rPh>
    <phoneticPr fontId="1"/>
  </si>
  <si>
    <t>　資本金</t>
    <rPh sb="1" eb="4">
      <t>シホンキン</t>
    </rPh>
    <phoneticPr fontId="1"/>
  </si>
  <si>
    <t>　繰越利益剰余金</t>
    <rPh sb="1" eb="3">
      <t>クリコシ</t>
    </rPh>
    <rPh sb="3" eb="5">
      <t>リエキ</t>
    </rPh>
    <rPh sb="5" eb="8">
      <t>ジョウヨキン</t>
    </rPh>
    <phoneticPr fontId="1"/>
  </si>
  <si>
    <t>損益計算書</t>
    <rPh sb="0" eb="2">
      <t>ソンエキ</t>
    </rPh>
    <rPh sb="2" eb="4">
      <t>ケイサン</t>
    </rPh>
    <rPh sb="4" eb="5">
      <t>ショ</t>
    </rPh>
    <phoneticPr fontId="1"/>
  </si>
  <si>
    <t>売上高</t>
    <rPh sb="0" eb="2">
      <t>ウリアゲ</t>
    </rPh>
    <rPh sb="2" eb="3">
      <t>ダカ</t>
    </rPh>
    <phoneticPr fontId="1"/>
  </si>
  <si>
    <t>経常利益</t>
    <rPh sb="0" eb="2">
      <t>ケイジョウ</t>
    </rPh>
    <rPh sb="2" eb="4">
      <t>リエキ</t>
    </rPh>
    <phoneticPr fontId="1"/>
  </si>
  <si>
    <t>左表金額の消費税会計方式</t>
    <rPh sb="0" eb="1">
      <t>ヒダリ</t>
    </rPh>
    <rPh sb="1" eb="2">
      <t>ヒョウ</t>
    </rPh>
    <rPh sb="2" eb="4">
      <t>キンガク</t>
    </rPh>
    <rPh sb="5" eb="8">
      <t>ショウヒゼイ</t>
    </rPh>
    <rPh sb="8" eb="10">
      <t>カイケイ</t>
    </rPh>
    <rPh sb="10" eb="12">
      <t>ホウシキ</t>
    </rPh>
    <phoneticPr fontId="1"/>
  </si>
  <si>
    <t>　　うち当期利益</t>
    <rPh sb="4" eb="6">
      <t>トウキ</t>
    </rPh>
    <rPh sb="6" eb="8">
      <t>リエキ</t>
    </rPh>
    <phoneticPr fontId="1"/>
  </si>
  <si>
    <t>１：税抜　２：税込</t>
    <rPh sb="2" eb="3">
      <t>ゼイ</t>
    </rPh>
    <rPh sb="3" eb="4">
      <t>ヌ</t>
    </rPh>
    <rPh sb="7" eb="9">
      <t>ゼイコ</t>
    </rPh>
    <phoneticPr fontId="1"/>
  </si>
  <si>
    <t>職　員　関　係　一　覧</t>
    <rPh sb="0" eb="1">
      <t>ショク</t>
    </rPh>
    <rPh sb="2" eb="3">
      <t>イン</t>
    </rPh>
    <rPh sb="4" eb="5">
      <t>セキ</t>
    </rPh>
    <rPh sb="6" eb="7">
      <t>カカリ</t>
    </rPh>
    <rPh sb="8" eb="9">
      <t>イチ</t>
    </rPh>
    <rPh sb="10" eb="11">
      <t>ラン</t>
    </rPh>
    <phoneticPr fontId="1"/>
  </si>
  <si>
    <t>常勤職員の数</t>
    <rPh sb="0" eb="2">
      <t>ジョウキン</t>
    </rPh>
    <rPh sb="2" eb="4">
      <t>ショクイン</t>
    </rPh>
    <rPh sb="5" eb="6">
      <t>カズ</t>
    </rPh>
    <phoneticPr fontId="1"/>
  </si>
  <si>
    <t>a　技術職員</t>
    <rPh sb="2" eb="4">
      <t>ギジュツ</t>
    </rPh>
    <rPh sb="4" eb="6">
      <t>ショクイン</t>
    </rPh>
    <phoneticPr fontId="1"/>
  </si>
  <si>
    <t>b 事務職員</t>
    <rPh sb="2" eb="4">
      <t>ジム</t>
    </rPh>
    <rPh sb="4" eb="6">
      <t>ショクイン</t>
    </rPh>
    <phoneticPr fontId="1"/>
  </si>
  <si>
    <t>c その他の職員</t>
    <rPh sb="4" eb="5">
      <t>タ</t>
    </rPh>
    <rPh sb="6" eb="8">
      <t>ショクイン</t>
    </rPh>
    <phoneticPr fontId="1"/>
  </si>
  <si>
    <t>d　合計（a+b+c）</t>
    <rPh sb="2" eb="4">
      <t>ゴウケイ</t>
    </rPh>
    <phoneticPr fontId="1"/>
  </si>
  <si>
    <t>（人）</t>
    <rPh sb="1" eb="2">
      <t>ヒト</t>
    </rPh>
    <phoneticPr fontId="1"/>
  </si>
  <si>
    <t>有　資　格　者　数</t>
    <rPh sb="0" eb="1">
      <t>ユウ</t>
    </rPh>
    <rPh sb="2" eb="3">
      <t>シ</t>
    </rPh>
    <rPh sb="4" eb="5">
      <t>カク</t>
    </rPh>
    <rPh sb="6" eb="7">
      <t>モノ</t>
    </rPh>
    <rPh sb="8" eb="9">
      <t>スウ</t>
    </rPh>
    <phoneticPr fontId="1"/>
  </si>
  <si>
    <t>資　格　名</t>
    <rPh sb="0" eb="1">
      <t>シ</t>
    </rPh>
    <rPh sb="2" eb="3">
      <t>カク</t>
    </rPh>
    <rPh sb="4" eb="5">
      <t>メイ</t>
    </rPh>
    <phoneticPr fontId="1"/>
  </si>
  <si>
    <t>人数（人）</t>
    <rPh sb="0" eb="2">
      <t>ニンズウ</t>
    </rPh>
    <rPh sb="3" eb="4">
      <t>ヒト</t>
    </rPh>
    <phoneticPr fontId="1"/>
  </si>
  <si>
    <t>技術士</t>
    <rPh sb="0" eb="3">
      <t>ギジュツシ</t>
    </rPh>
    <phoneticPr fontId="1"/>
  </si>
  <si>
    <t>機械</t>
    <rPh sb="0" eb="2">
      <t>キカイ</t>
    </rPh>
    <phoneticPr fontId="1"/>
  </si>
  <si>
    <t>流体機械</t>
    <rPh sb="0" eb="2">
      <t>リュウタイ</t>
    </rPh>
    <rPh sb="2" eb="4">
      <t>キカイ</t>
    </rPh>
    <phoneticPr fontId="1"/>
  </si>
  <si>
    <t>一級建設機械施工技士</t>
    <rPh sb="0" eb="2">
      <t>イッキュウ</t>
    </rPh>
    <rPh sb="2" eb="4">
      <t>ケンセツ</t>
    </rPh>
    <rPh sb="4" eb="6">
      <t>キカイ</t>
    </rPh>
    <rPh sb="6" eb="8">
      <t>セコウ</t>
    </rPh>
    <rPh sb="8" eb="10">
      <t>ギシ</t>
    </rPh>
    <phoneticPr fontId="1"/>
  </si>
  <si>
    <t>暖冷房・冷凍機械</t>
    <rPh sb="0" eb="1">
      <t>ダン</t>
    </rPh>
    <rPh sb="1" eb="3">
      <t>レイボウ</t>
    </rPh>
    <rPh sb="4" eb="6">
      <t>レイトウ</t>
    </rPh>
    <rPh sb="6" eb="8">
      <t>キカイ</t>
    </rPh>
    <phoneticPr fontId="1"/>
  </si>
  <si>
    <t>二級建設機械施工技士</t>
    <rPh sb="0" eb="2">
      <t>ニキュウ</t>
    </rPh>
    <rPh sb="2" eb="4">
      <t>ケンセツ</t>
    </rPh>
    <rPh sb="4" eb="6">
      <t>キカイ</t>
    </rPh>
    <rPh sb="6" eb="8">
      <t>セコウ</t>
    </rPh>
    <rPh sb="8" eb="10">
      <t>ギシ</t>
    </rPh>
    <phoneticPr fontId="1"/>
  </si>
  <si>
    <t>一級土木施工管理技士</t>
    <rPh sb="0" eb="2">
      <t>イッキュウ</t>
    </rPh>
    <rPh sb="2" eb="4">
      <t>ドボク</t>
    </rPh>
    <rPh sb="4" eb="6">
      <t>セコウ</t>
    </rPh>
    <rPh sb="6" eb="8">
      <t>カンリ</t>
    </rPh>
    <rPh sb="8" eb="10">
      <t>ギシ</t>
    </rPh>
    <phoneticPr fontId="1"/>
  </si>
  <si>
    <t>電気・電子部門</t>
    <rPh sb="0" eb="2">
      <t>デンキ</t>
    </rPh>
    <rPh sb="3" eb="5">
      <t>デンシ</t>
    </rPh>
    <rPh sb="5" eb="7">
      <t>ブモン</t>
    </rPh>
    <phoneticPr fontId="1"/>
  </si>
  <si>
    <t>二級土木施工管理技士</t>
    <rPh sb="0" eb="2">
      <t>ニキュウ</t>
    </rPh>
    <rPh sb="2" eb="4">
      <t>ドボク</t>
    </rPh>
    <rPh sb="4" eb="6">
      <t>セコウ</t>
    </rPh>
    <rPh sb="6" eb="8">
      <t>カンリ</t>
    </rPh>
    <rPh sb="8" eb="10">
      <t>ギシ</t>
    </rPh>
    <phoneticPr fontId="1"/>
  </si>
  <si>
    <t>建設部門</t>
    <rPh sb="0" eb="2">
      <t>ケンセツ</t>
    </rPh>
    <rPh sb="2" eb="4">
      <t>ブモン</t>
    </rPh>
    <phoneticPr fontId="1"/>
  </si>
  <si>
    <t>一級建築施工管理技士</t>
    <rPh sb="0" eb="2">
      <t>イッキュウ</t>
    </rPh>
    <rPh sb="2" eb="4">
      <t>ケンチク</t>
    </rPh>
    <rPh sb="4" eb="6">
      <t>セコウ</t>
    </rPh>
    <rPh sb="6" eb="8">
      <t>カンリ</t>
    </rPh>
    <rPh sb="8" eb="10">
      <t>ギシ</t>
    </rPh>
    <phoneticPr fontId="1"/>
  </si>
  <si>
    <t>二級建築施工管理技士</t>
    <rPh sb="0" eb="2">
      <t>ニキュウ</t>
    </rPh>
    <rPh sb="2" eb="4">
      <t>ケンチク</t>
    </rPh>
    <rPh sb="4" eb="6">
      <t>セコウ</t>
    </rPh>
    <rPh sb="6" eb="8">
      <t>カンリ</t>
    </rPh>
    <rPh sb="8" eb="10">
      <t>ギシ</t>
    </rPh>
    <phoneticPr fontId="1"/>
  </si>
  <si>
    <t>都市及び地方計画</t>
    <rPh sb="0" eb="2">
      <t>トシ</t>
    </rPh>
    <rPh sb="2" eb="3">
      <t>オヨ</t>
    </rPh>
    <rPh sb="4" eb="6">
      <t>チホウ</t>
    </rPh>
    <rPh sb="6" eb="8">
      <t>ケイカク</t>
    </rPh>
    <phoneticPr fontId="1"/>
  </si>
  <si>
    <t>一級電気工事施工管理技士</t>
    <rPh sb="0" eb="2">
      <t>イッキュウ</t>
    </rPh>
    <rPh sb="2" eb="4">
      <t>デンキ</t>
    </rPh>
    <rPh sb="4" eb="6">
      <t>コウジ</t>
    </rPh>
    <rPh sb="6" eb="8">
      <t>セコウ</t>
    </rPh>
    <rPh sb="8" eb="10">
      <t>カンリ</t>
    </rPh>
    <rPh sb="10" eb="12">
      <t>ギシ</t>
    </rPh>
    <phoneticPr fontId="1"/>
  </si>
  <si>
    <t>河川、砂防及び海岸</t>
    <rPh sb="0" eb="2">
      <t>カセン</t>
    </rPh>
    <rPh sb="3" eb="5">
      <t>サボウ</t>
    </rPh>
    <rPh sb="5" eb="6">
      <t>オヨ</t>
    </rPh>
    <rPh sb="7" eb="9">
      <t>カイガン</t>
    </rPh>
    <phoneticPr fontId="1"/>
  </si>
  <si>
    <t>二級電気工事施工管理技士</t>
    <rPh sb="0" eb="2">
      <t>ニキュウ</t>
    </rPh>
    <rPh sb="2" eb="4">
      <t>デンキ</t>
    </rPh>
    <rPh sb="4" eb="6">
      <t>コウジ</t>
    </rPh>
    <rPh sb="6" eb="8">
      <t>セコウ</t>
    </rPh>
    <rPh sb="8" eb="10">
      <t>カンリ</t>
    </rPh>
    <rPh sb="10" eb="12">
      <t>ギシ</t>
    </rPh>
    <phoneticPr fontId="1"/>
  </si>
  <si>
    <t>一級管工事施工管理技士</t>
    <rPh sb="0" eb="2">
      <t>イッキュウ</t>
    </rPh>
    <rPh sb="2" eb="3">
      <t>カン</t>
    </rPh>
    <rPh sb="3" eb="5">
      <t>コウジ</t>
    </rPh>
    <rPh sb="5" eb="7">
      <t>セコウ</t>
    </rPh>
    <rPh sb="7" eb="9">
      <t>カンリ</t>
    </rPh>
    <rPh sb="9" eb="11">
      <t>ギシ</t>
    </rPh>
    <phoneticPr fontId="1"/>
  </si>
  <si>
    <t>二級管工事施工管理技士</t>
    <rPh sb="0" eb="2">
      <t>ニキュウ</t>
    </rPh>
    <rPh sb="2" eb="3">
      <t>カン</t>
    </rPh>
    <rPh sb="3" eb="5">
      <t>コウジ</t>
    </rPh>
    <rPh sb="5" eb="7">
      <t>セコウ</t>
    </rPh>
    <rPh sb="7" eb="9">
      <t>カンリ</t>
    </rPh>
    <rPh sb="9" eb="11">
      <t>ギシ</t>
    </rPh>
    <phoneticPr fontId="1"/>
  </si>
  <si>
    <t>一級造園施工管理技士</t>
    <rPh sb="0" eb="2">
      <t>イッキュウ</t>
    </rPh>
    <rPh sb="2" eb="4">
      <t>ゾウエン</t>
    </rPh>
    <rPh sb="4" eb="6">
      <t>セコウ</t>
    </rPh>
    <rPh sb="6" eb="8">
      <t>カンリ</t>
    </rPh>
    <rPh sb="8" eb="10">
      <t>ギシ</t>
    </rPh>
    <phoneticPr fontId="1"/>
  </si>
  <si>
    <t>二級造園施工管理技士</t>
    <rPh sb="0" eb="2">
      <t>ニキュウ</t>
    </rPh>
    <rPh sb="2" eb="4">
      <t>ゾウエン</t>
    </rPh>
    <rPh sb="4" eb="6">
      <t>セコウ</t>
    </rPh>
    <rPh sb="6" eb="8">
      <t>カンリ</t>
    </rPh>
    <rPh sb="8" eb="10">
      <t>ギシ</t>
    </rPh>
    <phoneticPr fontId="1"/>
  </si>
  <si>
    <t>一級建築士</t>
    <rPh sb="0" eb="2">
      <t>イッキュウ</t>
    </rPh>
    <rPh sb="2" eb="4">
      <t>ケンチク</t>
    </rPh>
    <rPh sb="4" eb="5">
      <t>シ</t>
    </rPh>
    <phoneticPr fontId="1"/>
  </si>
  <si>
    <t>水道</t>
    <rPh sb="0" eb="2">
      <t>スイドウ</t>
    </rPh>
    <phoneticPr fontId="1"/>
  </si>
  <si>
    <t>上水道・工業用水道</t>
    <rPh sb="0" eb="3">
      <t>ジョウスイドウ</t>
    </rPh>
    <rPh sb="4" eb="7">
      <t>コウギョウヨウ</t>
    </rPh>
    <rPh sb="7" eb="9">
      <t>スイドウ</t>
    </rPh>
    <phoneticPr fontId="1"/>
  </si>
  <si>
    <t>二級建築士</t>
    <rPh sb="0" eb="2">
      <t>ニキュウ</t>
    </rPh>
    <rPh sb="2" eb="4">
      <t>ケンチク</t>
    </rPh>
    <rPh sb="4" eb="5">
      <t>シ</t>
    </rPh>
    <phoneticPr fontId="1"/>
  </si>
  <si>
    <t>下水道</t>
    <rPh sb="0" eb="3">
      <t>ゲスイドウ</t>
    </rPh>
    <phoneticPr fontId="1"/>
  </si>
  <si>
    <t>測量士</t>
    <rPh sb="0" eb="3">
      <t>ソクリョウシ</t>
    </rPh>
    <phoneticPr fontId="1"/>
  </si>
  <si>
    <t>衛生工学</t>
    <rPh sb="0" eb="2">
      <t>エイセイ</t>
    </rPh>
    <rPh sb="2" eb="4">
      <t>コウガク</t>
    </rPh>
    <phoneticPr fontId="1"/>
  </si>
  <si>
    <t>水質管理</t>
    <rPh sb="0" eb="2">
      <t>スイシツ</t>
    </rPh>
    <rPh sb="2" eb="4">
      <t>カンリ</t>
    </rPh>
    <phoneticPr fontId="1"/>
  </si>
  <si>
    <t>測量士補</t>
    <rPh sb="0" eb="3">
      <t>ソクリョウシ</t>
    </rPh>
    <rPh sb="3" eb="4">
      <t>ホ</t>
    </rPh>
    <phoneticPr fontId="1"/>
  </si>
  <si>
    <t>廃棄物処理</t>
    <rPh sb="0" eb="3">
      <t>ハイキブツ</t>
    </rPh>
    <rPh sb="3" eb="5">
      <t>ショリ</t>
    </rPh>
    <phoneticPr fontId="1"/>
  </si>
  <si>
    <t>林業技士</t>
    <rPh sb="0" eb="2">
      <t>リンギョウ</t>
    </rPh>
    <rPh sb="2" eb="4">
      <t>ギシ</t>
    </rPh>
    <phoneticPr fontId="1"/>
  </si>
  <si>
    <t>農業</t>
    <rPh sb="0" eb="2">
      <t>ノウギョウ</t>
    </rPh>
    <phoneticPr fontId="1"/>
  </si>
  <si>
    <t>農業土木</t>
    <rPh sb="0" eb="2">
      <t>ノウギョウ</t>
    </rPh>
    <rPh sb="2" eb="4">
      <t>ドボク</t>
    </rPh>
    <phoneticPr fontId="1"/>
  </si>
  <si>
    <t>不動産鑑定士</t>
    <rPh sb="0" eb="3">
      <t>フドウサン</t>
    </rPh>
    <rPh sb="3" eb="6">
      <t>カンテイシ</t>
    </rPh>
    <phoneticPr fontId="1"/>
  </si>
  <si>
    <t>地域農業開発計画</t>
    <rPh sb="0" eb="2">
      <t>チイキ</t>
    </rPh>
    <rPh sb="2" eb="4">
      <t>ノウギョウ</t>
    </rPh>
    <rPh sb="4" eb="6">
      <t>カイハツ</t>
    </rPh>
    <rPh sb="6" eb="8">
      <t>ケイカク</t>
    </rPh>
    <phoneticPr fontId="1"/>
  </si>
  <si>
    <t>不動産鑑定士補</t>
    <rPh sb="0" eb="3">
      <t>フドウサン</t>
    </rPh>
    <rPh sb="3" eb="6">
      <t>カンテイシ</t>
    </rPh>
    <rPh sb="6" eb="7">
      <t>ホ</t>
    </rPh>
    <phoneticPr fontId="1"/>
  </si>
  <si>
    <t>林業</t>
    <rPh sb="0" eb="2">
      <t>リンギョウ</t>
    </rPh>
    <phoneticPr fontId="1"/>
  </si>
  <si>
    <t>公共用地取得実務経験者</t>
    <rPh sb="0" eb="2">
      <t>コウキョウ</t>
    </rPh>
    <rPh sb="2" eb="4">
      <t>ヨウチ</t>
    </rPh>
    <rPh sb="4" eb="6">
      <t>シュトク</t>
    </rPh>
    <rPh sb="6" eb="8">
      <t>ジツム</t>
    </rPh>
    <rPh sb="8" eb="10">
      <t>ケイケン</t>
    </rPh>
    <rPh sb="10" eb="11">
      <t>シャ</t>
    </rPh>
    <phoneticPr fontId="1"/>
  </si>
  <si>
    <t>森林土木</t>
    <rPh sb="0" eb="2">
      <t>シンリン</t>
    </rPh>
    <rPh sb="2" eb="4">
      <t>ドボク</t>
    </rPh>
    <phoneticPr fontId="1"/>
  </si>
  <si>
    <t>土地改良換地士</t>
    <rPh sb="0" eb="2">
      <t>トチ</t>
    </rPh>
    <rPh sb="2" eb="4">
      <t>カイリョウ</t>
    </rPh>
    <rPh sb="4" eb="6">
      <t>カンチ</t>
    </rPh>
    <rPh sb="6" eb="7">
      <t>シ</t>
    </rPh>
    <phoneticPr fontId="1"/>
  </si>
  <si>
    <t>林産</t>
    <rPh sb="0" eb="2">
      <t>リンサン</t>
    </rPh>
    <phoneticPr fontId="1"/>
  </si>
  <si>
    <t>土地区画整理士</t>
    <rPh sb="0" eb="2">
      <t>トチ</t>
    </rPh>
    <rPh sb="2" eb="4">
      <t>クカク</t>
    </rPh>
    <rPh sb="4" eb="6">
      <t>セイリ</t>
    </rPh>
    <rPh sb="6" eb="7">
      <t>シ</t>
    </rPh>
    <phoneticPr fontId="1"/>
  </si>
  <si>
    <t>応用理学</t>
    <rPh sb="0" eb="2">
      <t>オウヨウ</t>
    </rPh>
    <rPh sb="2" eb="4">
      <t>リガク</t>
    </rPh>
    <phoneticPr fontId="1"/>
  </si>
  <si>
    <t>建築設備士</t>
    <rPh sb="0" eb="2">
      <t>ケンチク</t>
    </rPh>
    <rPh sb="2" eb="4">
      <t>セツビ</t>
    </rPh>
    <rPh sb="4" eb="5">
      <t>シ</t>
    </rPh>
    <phoneticPr fontId="1"/>
  </si>
  <si>
    <t>RCCM</t>
    <phoneticPr fontId="1"/>
  </si>
  <si>
    <t>総合技術監理部門</t>
    <rPh sb="0" eb="2">
      <t>ソウゴウ</t>
    </rPh>
    <rPh sb="2" eb="4">
      <t>ギジュツ</t>
    </rPh>
    <rPh sb="4" eb="6">
      <t>カンリ</t>
    </rPh>
    <rPh sb="6" eb="8">
      <t>ブモン</t>
    </rPh>
    <phoneticPr fontId="1"/>
  </si>
  <si>
    <t>その他の資格</t>
    <rPh sb="2" eb="3">
      <t>タ</t>
    </rPh>
    <rPh sb="4" eb="6">
      <t>シカク</t>
    </rPh>
    <phoneticPr fontId="1"/>
  </si>
  <si>
    <t>その他の技術士</t>
    <rPh sb="2" eb="3">
      <t>タ</t>
    </rPh>
    <rPh sb="4" eb="7">
      <t>ギジュツシ</t>
    </rPh>
    <phoneticPr fontId="1"/>
  </si>
  <si>
    <t>有資格者延べ人数合計</t>
    <rPh sb="0" eb="4">
      <t>ユウシカクシャ</t>
    </rPh>
    <rPh sb="4" eb="5">
      <t>ノ</t>
    </rPh>
    <rPh sb="6" eb="8">
      <t>ニンズウ</t>
    </rPh>
    <rPh sb="8" eb="10">
      <t>ゴウケイ</t>
    </rPh>
    <phoneticPr fontId="1"/>
  </si>
  <si>
    <t>様式３</t>
    <rPh sb="0" eb="2">
      <t>ヨウシキ</t>
    </rPh>
    <phoneticPr fontId="1"/>
  </si>
  <si>
    <t>測　量　等　実　績　調　書</t>
    <rPh sb="0" eb="1">
      <t>ハカル</t>
    </rPh>
    <rPh sb="2" eb="3">
      <t>リョウ</t>
    </rPh>
    <rPh sb="4" eb="5">
      <t>トウ</t>
    </rPh>
    <rPh sb="6" eb="7">
      <t>ジツ</t>
    </rPh>
    <rPh sb="8" eb="9">
      <t>イサオ</t>
    </rPh>
    <rPh sb="10" eb="11">
      <t>チョウ</t>
    </rPh>
    <rPh sb="12" eb="13">
      <t>ショ</t>
    </rPh>
    <phoneticPr fontId="1"/>
  </si>
  <si>
    <t>注文者</t>
    <rPh sb="0" eb="2">
      <t>チュウモン</t>
    </rPh>
    <rPh sb="2" eb="3">
      <t>シャ</t>
    </rPh>
    <phoneticPr fontId="1"/>
  </si>
  <si>
    <t>元請又は</t>
    <rPh sb="0" eb="2">
      <t>モトウケ</t>
    </rPh>
    <rPh sb="2" eb="3">
      <t>マタ</t>
    </rPh>
    <phoneticPr fontId="1"/>
  </si>
  <si>
    <t>件　　名</t>
    <rPh sb="0" eb="1">
      <t>ケン</t>
    </rPh>
    <rPh sb="3" eb="4">
      <t>メイ</t>
    </rPh>
    <phoneticPr fontId="1"/>
  </si>
  <si>
    <t>測量等対象</t>
    <rPh sb="0" eb="2">
      <t>ソクリョウ</t>
    </rPh>
    <rPh sb="2" eb="3">
      <t>トウ</t>
    </rPh>
    <rPh sb="3" eb="5">
      <t>タイショウ</t>
    </rPh>
    <phoneticPr fontId="1"/>
  </si>
  <si>
    <t>業務履行場所の</t>
    <rPh sb="0" eb="2">
      <t>ギョウム</t>
    </rPh>
    <rPh sb="2" eb="4">
      <t>リコウ</t>
    </rPh>
    <rPh sb="4" eb="6">
      <t>バショ</t>
    </rPh>
    <phoneticPr fontId="1"/>
  </si>
  <si>
    <t>請負代金の額</t>
    <rPh sb="0" eb="2">
      <t>ウケオイ</t>
    </rPh>
    <rPh sb="2" eb="4">
      <t>ダイキン</t>
    </rPh>
    <rPh sb="5" eb="6">
      <t>ガク</t>
    </rPh>
    <phoneticPr fontId="1"/>
  </si>
  <si>
    <t>着手年月</t>
    <rPh sb="0" eb="2">
      <t>チャクシュ</t>
    </rPh>
    <rPh sb="2" eb="4">
      <t>ネンゲツ</t>
    </rPh>
    <phoneticPr fontId="1"/>
  </si>
  <si>
    <t>下請の別</t>
    <rPh sb="0" eb="2">
      <t>シタウケ</t>
    </rPh>
    <rPh sb="3" eb="4">
      <t>ベツ</t>
    </rPh>
    <phoneticPr fontId="1"/>
  </si>
  <si>
    <t>の規模等</t>
    <rPh sb="1" eb="3">
      <t>キボ</t>
    </rPh>
    <rPh sb="3" eb="4">
      <t>トウ</t>
    </rPh>
    <phoneticPr fontId="1"/>
  </si>
  <si>
    <t>ある都道府県名</t>
    <rPh sb="2" eb="6">
      <t>トドウフケン</t>
    </rPh>
    <rPh sb="6" eb="7">
      <t>メイ</t>
    </rPh>
    <phoneticPr fontId="1"/>
  </si>
  <si>
    <t>（税抜・千円）</t>
    <rPh sb="1" eb="2">
      <t>ゼイ</t>
    </rPh>
    <rPh sb="2" eb="3">
      <t>ヌ</t>
    </rPh>
    <rPh sb="4" eb="6">
      <t>センエン</t>
    </rPh>
    <phoneticPr fontId="1"/>
  </si>
  <si>
    <t>完成（予定）年月</t>
    <rPh sb="0" eb="2">
      <t>カンセイ</t>
    </rPh>
    <rPh sb="3" eb="5">
      <t>ヨテイ</t>
    </rPh>
    <rPh sb="6" eb="8">
      <t>ネンゲツ</t>
    </rPh>
    <phoneticPr fontId="1"/>
  </si>
  <si>
    <t>　　　年　　　　月</t>
    <rPh sb="3" eb="4">
      <t>ネン</t>
    </rPh>
    <rPh sb="8" eb="9">
      <t>ツキ</t>
    </rPh>
    <phoneticPr fontId="1"/>
  </si>
  <si>
    <t>測量等実績調書記載要領</t>
    <rPh sb="0" eb="2">
      <t>ソクリョウ</t>
    </rPh>
    <rPh sb="2" eb="3">
      <t>トウ</t>
    </rPh>
    <rPh sb="3" eb="5">
      <t>ジッセキ</t>
    </rPh>
    <rPh sb="5" eb="7">
      <t>チョウショ</t>
    </rPh>
    <rPh sb="7" eb="9">
      <t>キサイ</t>
    </rPh>
    <rPh sb="9" eb="11">
      <t>ヨウリョウ</t>
    </rPh>
    <phoneticPr fontId="1"/>
  </si>
  <si>
    <t>　②　本表は、直前2年間の主な完成業務及び直前2年間に着手した主な未完成業務について</t>
    <rPh sb="3" eb="4">
      <t>ホン</t>
    </rPh>
    <rPh sb="4" eb="5">
      <t>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phoneticPr fontId="1"/>
  </si>
  <si>
    <t>　　記載すること。</t>
    <rPh sb="2" eb="4">
      <t>キサイ</t>
    </rPh>
    <phoneticPr fontId="1"/>
  </si>
  <si>
    <t>　③　下請については、「注文者」欄に元請業者を、「件名」欄に下請件名を記載すること。</t>
    <rPh sb="3" eb="5">
      <t>シタウケ</t>
    </rPh>
    <rPh sb="12" eb="14">
      <t>チュウモン</t>
    </rPh>
    <rPh sb="14" eb="15">
      <t>シャ</t>
    </rPh>
    <rPh sb="16" eb="17">
      <t>ラン</t>
    </rPh>
    <rPh sb="18" eb="20">
      <t>モトウケ</t>
    </rPh>
    <rPh sb="20" eb="22">
      <t>ギョウシャ</t>
    </rPh>
    <rPh sb="25" eb="27">
      <t>ケンメイ</t>
    </rPh>
    <rPh sb="28" eb="29">
      <t>ラン</t>
    </rPh>
    <rPh sb="30" eb="32">
      <t>シタウケ</t>
    </rPh>
    <rPh sb="32" eb="34">
      <t>ケンメイ</t>
    </rPh>
    <rPh sb="35" eb="37">
      <t>キサイ</t>
    </rPh>
    <phoneticPr fontId="1"/>
  </si>
  <si>
    <t>　④　「測量対象の規模等」欄には、例えば測量における面積・精度等や、設計における構造・延面積等</t>
    <rPh sb="4" eb="6">
      <t>ソクリョウ</t>
    </rPh>
    <rPh sb="6" eb="8">
      <t>タイショウ</t>
    </rPh>
    <rPh sb="9" eb="11">
      <t>キボ</t>
    </rPh>
    <rPh sb="11" eb="12">
      <t>トウ</t>
    </rPh>
    <rPh sb="13" eb="14">
      <t>ラン</t>
    </rPh>
    <rPh sb="17" eb="18">
      <t>タト</t>
    </rPh>
    <rPh sb="20" eb="22">
      <t>ソクリョウ</t>
    </rPh>
    <rPh sb="26" eb="28">
      <t>メンセキ</t>
    </rPh>
    <rPh sb="29" eb="31">
      <t>セイド</t>
    </rPh>
    <rPh sb="31" eb="32">
      <t>トウ</t>
    </rPh>
    <rPh sb="34" eb="36">
      <t>セッケイ</t>
    </rPh>
    <rPh sb="40" eb="42">
      <t>コウゾウ</t>
    </rPh>
    <rPh sb="43" eb="44">
      <t>ノ</t>
    </rPh>
    <rPh sb="44" eb="47">
      <t>メンセキトウ</t>
    </rPh>
    <phoneticPr fontId="1"/>
  </si>
  <si>
    <t>　　概要を記載すること。</t>
    <rPh sb="2" eb="4">
      <t>ガイヨウ</t>
    </rPh>
    <rPh sb="5" eb="7">
      <t>キサイ</t>
    </rPh>
    <phoneticPr fontId="1"/>
  </si>
  <si>
    <t>　⑤　「請負代金の額」欄には、消費税及び地方消費税抜きの金額を記載すること。</t>
    <rPh sb="4" eb="6">
      <t>ウケオイ</t>
    </rPh>
    <rPh sb="6" eb="8">
      <t>ダイキン</t>
    </rPh>
    <rPh sb="9" eb="10">
      <t>ガク</t>
    </rPh>
    <rPh sb="11" eb="12">
      <t>ラン</t>
    </rPh>
    <rPh sb="15" eb="18">
      <t>ショウヒゼイ</t>
    </rPh>
    <rPh sb="18" eb="19">
      <t>オヨ</t>
    </rPh>
    <rPh sb="20" eb="22">
      <t>チホウ</t>
    </rPh>
    <rPh sb="22" eb="25">
      <t>ショウヒゼイ</t>
    </rPh>
    <rPh sb="25" eb="26">
      <t>ヌ</t>
    </rPh>
    <rPh sb="28" eb="30">
      <t>キンガク</t>
    </rPh>
    <rPh sb="31" eb="33">
      <t>キサイ</t>
    </rPh>
    <phoneticPr fontId="1"/>
  </si>
  <si>
    <t>様式４</t>
    <rPh sb="0" eb="2">
      <t>ヨウシキ</t>
    </rPh>
    <phoneticPr fontId="1"/>
  </si>
  <si>
    <t>技　術　者　経　歴　書</t>
    <rPh sb="0" eb="1">
      <t>ワザ</t>
    </rPh>
    <rPh sb="2" eb="3">
      <t>ジュツ</t>
    </rPh>
    <rPh sb="4" eb="5">
      <t>モノ</t>
    </rPh>
    <rPh sb="6" eb="7">
      <t>キョウ</t>
    </rPh>
    <rPh sb="8" eb="9">
      <t>レキ</t>
    </rPh>
    <rPh sb="10" eb="11">
      <t>ショ</t>
    </rPh>
    <phoneticPr fontId="1"/>
  </si>
  <si>
    <t>氏　　名</t>
    <rPh sb="0" eb="1">
      <t>シ</t>
    </rPh>
    <rPh sb="3" eb="4">
      <t>メイ</t>
    </rPh>
    <phoneticPr fontId="1"/>
  </si>
  <si>
    <t>最終学校</t>
    <rPh sb="0" eb="2">
      <t>サイシュウ</t>
    </rPh>
    <rPh sb="2" eb="4">
      <t>ガッコウ</t>
    </rPh>
    <phoneticPr fontId="1"/>
  </si>
  <si>
    <t>法令による免許等</t>
    <rPh sb="0" eb="2">
      <t>ホウレイ</t>
    </rPh>
    <rPh sb="5" eb="7">
      <t>メンキョ</t>
    </rPh>
    <rPh sb="7" eb="8">
      <t>トウ</t>
    </rPh>
    <phoneticPr fontId="1"/>
  </si>
  <si>
    <t>実　務　経　歴</t>
    <rPh sb="0" eb="1">
      <t>ジツ</t>
    </rPh>
    <rPh sb="2" eb="3">
      <t>ツトム</t>
    </rPh>
    <rPh sb="4" eb="5">
      <t>キョウ</t>
    </rPh>
    <rPh sb="6" eb="7">
      <t>レキ</t>
    </rPh>
    <phoneticPr fontId="1"/>
  </si>
  <si>
    <t>実務経験</t>
    <rPh sb="0" eb="2">
      <t>ジツム</t>
    </rPh>
    <rPh sb="2" eb="4">
      <t>ケイケン</t>
    </rPh>
    <phoneticPr fontId="1"/>
  </si>
  <si>
    <t>学校の種類</t>
    <rPh sb="0" eb="2">
      <t>ガッコウ</t>
    </rPh>
    <rPh sb="3" eb="5">
      <t>シュルイ</t>
    </rPh>
    <phoneticPr fontId="1"/>
  </si>
  <si>
    <t>専攻学科</t>
    <rPh sb="0" eb="2">
      <t>センコウ</t>
    </rPh>
    <rPh sb="2" eb="4">
      <t>ガッカ</t>
    </rPh>
    <phoneticPr fontId="1"/>
  </si>
  <si>
    <t>名　　称</t>
    <rPh sb="0" eb="1">
      <t>メイ</t>
    </rPh>
    <rPh sb="3" eb="4">
      <t>ショウ</t>
    </rPh>
    <phoneticPr fontId="1"/>
  </si>
  <si>
    <t>取得年月</t>
    <rPh sb="0" eb="2">
      <t>シュトク</t>
    </rPh>
    <rPh sb="2" eb="4">
      <t>ネンゲツ</t>
    </rPh>
    <phoneticPr fontId="1"/>
  </si>
  <si>
    <t>年月数</t>
    <rPh sb="0" eb="1">
      <t>ネン</t>
    </rPh>
    <rPh sb="1" eb="2">
      <t>ガツ</t>
    </rPh>
    <rPh sb="2" eb="3">
      <t>スウ</t>
    </rPh>
    <phoneticPr fontId="1"/>
  </si>
  <si>
    <t>　　年　　月</t>
    <rPh sb="2" eb="3">
      <t>ネン</t>
    </rPh>
    <rPh sb="5" eb="6">
      <t>ツキ</t>
    </rPh>
    <phoneticPr fontId="1"/>
  </si>
  <si>
    <t>技術者経歴書記載要領</t>
    <rPh sb="0" eb="3">
      <t>ギジュツシャ</t>
    </rPh>
    <rPh sb="3" eb="6">
      <t>ケイレキショ</t>
    </rPh>
    <rPh sb="6" eb="8">
      <t>キサイ</t>
    </rPh>
    <rPh sb="8" eb="10">
      <t>ヨウリョウ</t>
    </rPh>
    <phoneticPr fontId="1"/>
  </si>
  <si>
    <t>　①　本表は、業務区分ごと（様式1-2における「希望業務名」の「大区分」）別にし、「法令による免許等」</t>
    <rPh sb="3" eb="4">
      <t>ホン</t>
    </rPh>
    <rPh sb="4" eb="5">
      <t>ヒョウ</t>
    </rPh>
    <rPh sb="7" eb="9">
      <t>ギョウム</t>
    </rPh>
    <rPh sb="9" eb="11">
      <t>クブン</t>
    </rPh>
    <rPh sb="14" eb="16">
      <t>ヨウシキ</t>
    </rPh>
    <rPh sb="24" eb="26">
      <t>キボウ</t>
    </rPh>
    <rPh sb="26" eb="29">
      <t>ギョウムメイ</t>
    </rPh>
    <rPh sb="32" eb="35">
      <t>ダイクブン</t>
    </rPh>
    <rPh sb="37" eb="38">
      <t>ベツ</t>
    </rPh>
    <rPh sb="42" eb="44">
      <t>ホウレイ</t>
    </rPh>
    <rPh sb="47" eb="49">
      <t>メンキョ</t>
    </rPh>
    <rPh sb="49" eb="50">
      <t>トウ</t>
    </rPh>
    <phoneticPr fontId="1"/>
  </si>
  <si>
    <t>　　　ごとにまとめて記載すること。</t>
    <rPh sb="10" eb="12">
      <t>キサイ</t>
    </rPh>
    <phoneticPr fontId="1"/>
  </si>
  <si>
    <t>　②　「学校の種類」の欄には、大学や高等専門学校等の別を記載すること。</t>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phoneticPr fontId="1"/>
  </si>
  <si>
    <t>　③　「法令による免許等」の欄には、業務に関する法律若しくは命令による免許又は技術若しくは技能の</t>
    <rPh sb="4" eb="6">
      <t>ホウレイ</t>
    </rPh>
    <rPh sb="9" eb="11">
      <t>メンキョ</t>
    </rPh>
    <rPh sb="11" eb="12">
      <t>トウ</t>
    </rPh>
    <rPh sb="14" eb="15">
      <t>ラン</t>
    </rPh>
    <rPh sb="18" eb="20">
      <t>ギョウム</t>
    </rPh>
    <rPh sb="21" eb="22">
      <t>カン</t>
    </rPh>
    <rPh sb="24" eb="26">
      <t>ホウリツ</t>
    </rPh>
    <rPh sb="26" eb="27">
      <t>モ</t>
    </rPh>
    <rPh sb="30" eb="32">
      <t>メイレイ</t>
    </rPh>
    <rPh sb="35" eb="37">
      <t>メンキョ</t>
    </rPh>
    <rPh sb="37" eb="38">
      <t>マタ</t>
    </rPh>
    <rPh sb="39" eb="41">
      <t>ギジュツ</t>
    </rPh>
    <rPh sb="41" eb="42">
      <t>モ</t>
    </rPh>
    <rPh sb="45" eb="47">
      <t>ギノウ</t>
    </rPh>
    <phoneticPr fontId="1"/>
  </si>
  <si>
    <t>　　　評定を受けたものを記載すること。（例：測量士、一級建築士）</t>
    <rPh sb="3" eb="5">
      <t>ヒョウテイ</t>
    </rPh>
    <rPh sb="6" eb="7">
      <t>ウ</t>
    </rPh>
    <rPh sb="12" eb="14">
      <t>キサイ</t>
    </rPh>
    <rPh sb="20" eb="21">
      <t>レイ</t>
    </rPh>
    <rPh sb="22" eb="25">
      <t>ソクリョウシ</t>
    </rPh>
    <rPh sb="26" eb="28">
      <t>イッキュウ</t>
    </rPh>
    <rPh sb="28" eb="30">
      <t>ケンチク</t>
    </rPh>
    <rPh sb="30" eb="31">
      <t>シ</t>
    </rPh>
    <phoneticPr fontId="1"/>
  </si>
  <si>
    <t>　④　「実務経歴」の欄には、純粋に測量、建設コンサルタント等業務に従事した職種、地位及び</t>
    <rPh sb="4" eb="6">
      <t>ジツム</t>
    </rPh>
    <rPh sb="6" eb="8">
      <t>ケイレキ</t>
    </rPh>
    <rPh sb="10" eb="11">
      <t>ラン</t>
    </rPh>
    <rPh sb="14" eb="16">
      <t>ジュンスイ</t>
    </rPh>
    <rPh sb="17" eb="19">
      <t>ソクリョウ</t>
    </rPh>
    <rPh sb="20" eb="22">
      <t>ケンセツ</t>
    </rPh>
    <rPh sb="29" eb="30">
      <t>トウ</t>
    </rPh>
    <rPh sb="30" eb="32">
      <t>ギョウム</t>
    </rPh>
    <rPh sb="33" eb="35">
      <t>ジュウジ</t>
    </rPh>
    <rPh sb="37" eb="39">
      <t>ショクシュ</t>
    </rPh>
    <rPh sb="40" eb="42">
      <t>チイ</t>
    </rPh>
    <rPh sb="42" eb="43">
      <t>オヨ</t>
    </rPh>
    <phoneticPr fontId="1"/>
  </si>
  <si>
    <t>　　　その内容を直近のものから記載すること。</t>
    <rPh sb="5" eb="7">
      <t>ナイヨウ</t>
    </rPh>
    <rPh sb="8" eb="10">
      <t>チョッキン</t>
    </rPh>
    <rPh sb="15" eb="17">
      <t>キサイ</t>
    </rPh>
    <phoneticPr fontId="1"/>
  </si>
  <si>
    <t>　⑤　「実務経験年月数」の欄には、純粋に測量、建設コンサルタント等業務に従事した年月数を</t>
    <rPh sb="4" eb="6">
      <t>ジツム</t>
    </rPh>
    <rPh sb="6" eb="8">
      <t>ケイケン</t>
    </rPh>
    <rPh sb="8" eb="10">
      <t>ネンゲツ</t>
    </rPh>
    <rPh sb="10" eb="11">
      <t>スウ</t>
    </rPh>
    <rPh sb="13" eb="14">
      <t>ラン</t>
    </rPh>
    <rPh sb="17" eb="19">
      <t>ジュンスイ</t>
    </rPh>
    <rPh sb="20" eb="22">
      <t>ソクリョウ</t>
    </rPh>
    <rPh sb="23" eb="25">
      <t>ケンセツ</t>
    </rPh>
    <rPh sb="32" eb="33">
      <t>トウ</t>
    </rPh>
    <rPh sb="33" eb="35">
      <t>ギョウム</t>
    </rPh>
    <rPh sb="36" eb="38">
      <t>ジュウジ</t>
    </rPh>
    <rPh sb="40" eb="42">
      <t>ネンゲツ</t>
    </rPh>
    <rPh sb="42" eb="43">
      <t>スウ</t>
    </rPh>
    <phoneticPr fontId="1"/>
  </si>
  <si>
    <t>　　　記載すること。</t>
    <rPh sb="3" eb="5">
      <t>キサイ</t>
    </rPh>
    <phoneticPr fontId="1"/>
  </si>
  <si>
    <t>この様式は直接入力してください</t>
    <rPh sb="2" eb="4">
      <t>ヨウシキ</t>
    </rPh>
    <rPh sb="5" eb="7">
      <t>チョクセツ</t>
    </rPh>
    <rPh sb="7" eb="9">
      <t>ニュウリョク</t>
    </rPh>
    <phoneticPr fontId="7"/>
  </si>
  <si>
    <t>申請書提出日</t>
    <phoneticPr fontId="4" type="Hiragana"/>
  </si>
  <si>
    <t>年</t>
    <rPh sb="0" eb="1">
      <t>ネン</t>
    </rPh>
    <phoneticPr fontId="1"/>
  </si>
  <si>
    <t>月</t>
    <rPh sb="0" eb="1">
      <t>ツキ</t>
    </rPh>
    <phoneticPr fontId="1"/>
  </si>
  <si>
    <t>○</t>
    <phoneticPr fontId="7"/>
  </si>
  <si>
    <t>入力にあたっての注意事項</t>
    <rPh sb="0" eb="2">
      <t>ニュウリョク</t>
    </rPh>
    <rPh sb="8" eb="10">
      <t>チュウイ</t>
    </rPh>
    <rPh sb="10" eb="12">
      <t>ジコウ</t>
    </rPh>
    <phoneticPr fontId="7"/>
  </si>
  <si>
    <t>１　共通事項</t>
    <rPh sb="2" eb="4">
      <t>キョウツウ</t>
    </rPh>
    <rPh sb="4" eb="6">
      <t>ジコウ</t>
    </rPh>
    <phoneticPr fontId="7"/>
  </si>
  <si>
    <t>２　記入方法</t>
    <rPh sb="2" eb="3">
      <t>キ</t>
    </rPh>
    <rPh sb="3" eb="4">
      <t>ニュウ</t>
    </rPh>
    <rPh sb="4" eb="6">
      <t>ホウホウ</t>
    </rPh>
    <phoneticPr fontId="7"/>
  </si>
  <si>
    <t>創業年月日の欄は1900年以前は和暦表示がされません。創業が1900年以前の会社は、直接和暦を入力するとともに、営業年数欄及び、営業経歴書の営業年数欄も直接入力をお願いいたします。</t>
    <rPh sb="0" eb="2">
      <t>ソウギョウ</t>
    </rPh>
    <rPh sb="2" eb="5">
      <t>ネンガッピ</t>
    </rPh>
    <rPh sb="6" eb="7">
      <t>ラン</t>
    </rPh>
    <rPh sb="12" eb="13">
      <t>ネン</t>
    </rPh>
    <rPh sb="13" eb="15">
      <t>イゼン</t>
    </rPh>
    <rPh sb="16" eb="18">
      <t>ワレキ</t>
    </rPh>
    <rPh sb="18" eb="20">
      <t>ヒョウジ</t>
    </rPh>
    <rPh sb="27" eb="29">
      <t>ソウギョウ</t>
    </rPh>
    <rPh sb="34" eb="35">
      <t>ネン</t>
    </rPh>
    <rPh sb="35" eb="37">
      <t>イゼン</t>
    </rPh>
    <rPh sb="38" eb="40">
      <t>カイシャ</t>
    </rPh>
    <rPh sb="42" eb="44">
      <t>チョクセツ</t>
    </rPh>
    <rPh sb="44" eb="46">
      <t>ワレキ</t>
    </rPh>
    <rPh sb="47" eb="49">
      <t>ニュウリョク</t>
    </rPh>
    <rPh sb="56" eb="58">
      <t>エイギョウ</t>
    </rPh>
    <rPh sb="58" eb="60">
      <t>ネンスウ</t>
    </rPh>
    <rPh sb="60" eb="61">
      <t>ラン</t>
    </rPh>
    <rPh sb="61" eb="62">
      <t>オヨ</t>
    </rPh>
    <rPh sb="64" eb="66">
      <t>エイギョウ</t>
    </rPh>
    <rPh sb="66" eb="68">
      <t>ケイレキ</t>
    </rPh>
    <rPh sb="68" eb="69">
      <t>ショ</t>
    </rPh>
    <rPh sb="70" eb="72">
      <t>エイギョウ</t>
    </rPh>
    <rPh sb="72" eb="74">
      <t>ネンスウ</t>
    </rPh>
    <rPh sb="74" eb="75">
      <t>ラン</t>
    </rPh>
    <rPh sb="76" eb="78">
      <t>チョクセツ</t>
    </rPh>
    <rPh sb="78" eb="80">
      <t>ニュウリョク</t>
    </rPh>
    <rPh sb="82" eb="83">
      <t>ネガ</t>
    </rPh>
    <phoneticPr fontId="7"/>
  </si>
  <si>
    <t>４　その他</t>
    <rPh sb="4" eb="5">
      <t>タ</t>
    </rPh>
    <phoneticPr fontId="7"/>
  </si>
  <si>
    <t>３　建設コンサルタントに関する注意事項</t>
    <rPh sb="2" eb="4">
      <t>ケンセツ</t>
    </rPh>
    <rPh sb="12" eb="13">
      <t>カン</t>
    </rPh>
    <rPh sb="15" eb="17">
      <t>チュウイ</t>
    </rPh>
    <rPh sb="17" eb="19">
      <t>ジコウ</t>
    </rPh>
    <phoneticPr fontId="7"/>
  </si>
  <si>
    <t>Ｃ</t>
    <phoneticPr fontId="3"/>
  </si>
  <si>
    <t>C</t>
    <phoneticPr fontId="3"/>
  </si>
  <si>
    <t>創業年月日</t>
    <rPh sb="0" eb="2">
      <t>ソウギョウ</t>
    </rPh>
    <rPh sb="2" eb="5">
      <t>ネンガッピ</t>
    </rPh>
    <phoneticPr fontId="1"/>
  </si>
  <si>
    <t>休業期間（始期）</t>
    <rPh sb="0" eb="2">
      <t>キュウギョウ</t>
    </rPh>
    <rPh sb="2" eb="4">
      <t>キカン</t>
    </rPh>
    <rPh sb="5" eb="7">
      <t>シキ</t>
    </rPh>
    <phoneticPr fontId="1"/>
  </si>
  <si>
    <t>組織変更等</t>
    <rPh sb="0" eb="2">
      <t>ソシキ</t>
    </rPh>
    <rPh sb="2" eb="4">
      <t>ヘンコウ</t>
    </rPh>
    <rPh sb="4" eb="5">
      <t>トウ</t>
    </rPh>
    <phoneticPr fontId="1"/>
  </si>
  <si>
    <t>休業期間（終期）</t>
    <rPh sb="0" eb="2">
      <t>キュウギョウ</t>
    </rPh>
    <rPh sb="2" eb="4">
      <t>キカン</t>
    </rPh>
    <rPh sb="5" eb="7">
      <t>シュウキ</t>
    </rPh>
    <phoneticPr fontId="1"/>
  </si>
  <si>
    <t>海岸・その他</t>
    <rPh sb="0" eb="2">
      <t>カイガン</t>
    </rPh>
    <rPh sb="5" eb="6">
      <t>タ</t>
    </rPh>
    <phoneticPr fontId="3"/>
  </si>
  <si>
    <t>冷暖房</t>
    <rPh sb="0" eb="3">
      <t>レイダンボウ</t>
    </rPh>
    <phoneticPr fontId="3"/>
  </si>
  <si>
    <t>登記手続</t>
    <rPh sb="0" eb="2">
      <t>トウキ</t>
    </rPh>
    <rPh sb="2" eb="4">
      <t>テツヅ</t>
    </rPh>
    <phoneticPr fontId="3"/>
  </si>
  <si>
    <t>下水管渠</t>
    <rPh sb="0" eb="2">
      <t>ゲスイ</t>
    </rPh>
    <rPh sb="2" eb="3">
      <t>カン</t>
    </rPh>
    <rPh sb="3" eb="4">
      <t>ミゾ</t>
    </rPh>
    <phoneticPr fontId="3"/>
  </si>
  <si>
    <t>側溝及び路面</t>
    <rPh sb="0" eb="2">
      <t>ソッコウ</t>
    </rPh>
    <rPh sb="2" eb="3">
      <t>オヨ</t>
    </rPh>
    <rPh sb="4" eb="6">
      <t>ロメン</t>
    </rPh>
    <phoneticPr fontId="3"/>
  </si>
  <si>
    <t>管渠</t>
    <rPh sb="0" eb="2">
      <t>カンキョ</t>
    </rPh>
    <phoneticPr fontId="3"/>
  </si>
  <si>
    <t>資料整備</t>
    <rPh sb="0" eb="1">
      <t>シ</t>
    </rPh>
    <rPh sb="1" eb="2">
      <t>リョウ</t>
    </rPh>
    <rPh sb="2" eb="4">
      <t>セイビ</t>
    </rPh>
    <phoneticPr fontId="3"/>
  </si>
  <si>
    <t>備　　考</t>
    <rPh sb="0" eb="1">
      <t>び</t>
    </rPh>
    <rPh sb="3" eb="4">
      <t>こう</t>
    </rPh>
    <phoneticPr fontId="4" type="Hiragana"/>
  </si>
  <si>
    <t>㈱、㈲等は環境依存文字を使用してください。</t>
    <rPh sb="3" eb="4">
      <t>トウ</t>
    </rPh>
    <rPh sb="5" eb="7">
      <t>カンキョウ</t>
    </rPh>
    <rPh sb="7" eb="9">
      <t>イゾン</t>
    </rPh>
    <rPh sb="9" eb="11">
      <t>モジ</t>
    </rPh>
    <rPh sb="12" eb="14">
      <t>シヨウ</t>
    </rPh>
    <phoneticPr fontId="7"/>
  </si>
  <si>
    <t xml:space="preserve">代理人を置く営業所
</t>
    <rPh sb="0" eb="3">
      <t>ダイリニン</t>
    </rPh>
    <rPh sb="4" eb="5">
      <t>オ</t>
    </rPh>
    <rPh sb="6" eb="9">
      <t>エイギョウショ</t>
    </rPh>
    <phoneticPr fontId="1"/>
  </si>
  <si>
    <t>（測量・建設コンサルタント等）</t>
    <rPh sb="1" eb="3">
      <t>ソクリョウ</t>
    </rPh>
    <rPh sb="4" eb="6">
      <t>ケンセツ</t>
    </rPh>
    <rPh sb="13" eb="14">
      <t>トウ</t>
    </rPh>
    <phoneticPr fontId="4"/>
  </si>
  <si>
    <t>市内営業所等有無
※大田原市内に営業所等が置かれている場合、右欄では「有している」を選択してください</t>
    <rPh sb="0" eb="2">
      <t>シナイ</t>
    </rPh>
    <rPh sb="2" eb="5">
      <t>エイギョウショ</t>
    </rPh>
    <rPh sb="5" eb="6">
      <t>トウ</t>
    </rPh>
    <rPh sb="6" eb="8">
      <t>ウム</t>
    </rPh>
    <rPh sb="10" eb="13">
      <t>オオタワラ</t>
    </rPh>
    <rPh sb="13" eb="15">
      <t>シナイ</t>
    </rPh>
    <rPh sb="16" eb="19">
      <t>エイギョウショ</t>
    </rPh>
    <rPh sb="19" eb="20">
      <t>トウ</t>
    </rPh>
    <rPh sb="21" eb="22">
      <t>オ</t>
    </rPh>
    <rPh sb="27" eb="29">
      <t>バアイ</t>
    </rPh>
    <rPh sb="30" eb="31">
      <t>ミギ</t>
    </rPh>
    <rPh sb="31" eb="32">
      <t>ラン</t>
    </rPh>
    <rPh sb="35" eb="36">
      <t>ユウ</t>
    </rPh>
    <rPh sb="42" eb="44">
      <t>センタク</t>
    </rPh>
    <phoneticPr fontId="4"/>
  </si>
  <si>
    <t>業　種</t>
    <rPh sb="0" eb="1">
      <t>ぎょう</t>
    </rPh>
    <rPh sb="2" eb="3">
      <t>しゅ</t>
    </rPh>
    <phoneticPr fontId="4" type="Hiragana"/>
  </si>
  <si>
    <t>大田原市業務委託－１</t>
    <phoneticPr fontId="3"/>
  </si>
  <si>
    <t>入力シート</t>
    <rPh sb="0" eb="2">
      <t>にゅうりょく</t>
    </rPh>
    <phoneticPr fontId="4" type="Hiragana"/>
  </si>
  <si>
    <t>「入力シート」の３番目の表（営業所）は、本社を除く営業所を入力してください。（本社は自動で入力されます。）なお、営業所一覧表は必要項目が記載されていれば貴社の様式でも可となっておりますので、その場合はここを入力しなくても結構です。</t>
    <rPh sb="1" eb="3">
      <t>ニュウリョク</t>
    </rPh>
    <rPh sb="9" eb="11">
      <t>バンメ</t>
    </rPh>
    <rPh sb="12" eb="13">
      <t>ヒョウ</t>
    </rPh>
    <rPh sb="14" eb="16">
      <t>エイギョウ</t>
    </rPh>
    <rPh sb="16" eb="17">
      <t>ショ</t>
    </rPh>
    <rPh sb="20" eb="22">
      <t>ホンシャ</t>
    </rPh>
    <rPh sb="23" eb="24">
      <t>ノゾ</t>
    </rPh>
    <rPh sb="25" eb="27">
      <t>エイギョウ</t>
    </rPh>
    <rPh sb="27" eb="28">
      <t>ショ</t>
    </rPh>
    <rPh sb="29" eb="31">
      <t>ニュウリョク</t>
    </rPh>
    <rPh sb="39" eb="41">
      <t>ホンシャ</t>
    </rPh>
    <rPh sb="42" eb="44">
      <t>ジドウ</t>
    </rPh>
    <rPh sb="45" eb="47">
      <t>ニュウリョク</t>
    </rPh>
    <rPh sb="56" eb="58">
      <t>エイギョウ</t>
    </rPh>
    <rPh sb="58" eb="59">
      <t>ショ</t>
    </rPh>
    <rPh sb="59" eb="61">
      <t>イチラン</t>
    </rPh>
    <rPh sb="61" eb="62">
      <t>ヒョウ</t>
    </rPh>
    <rPh sb="63" eb="65">
      <t>ヒツヨウ</t>
    </rPh>
    <rPh sb="65" eb="67">
      <t>コウモク</t>
    </rPh>
    <rPh sb="68" eb="70">
      <t>キサイ</t>
    </rPh>
    <rPh sb="76" eb="78">
      <t>キシャ</t>
    </rPh>
    <rPh sb="79" eb="81">
      <t>ヨウシキ</t>
    </rPh>
    <rPh sb="83" eb="84">
      <t>カ</t>
    </rPh>
    <rPh sb="97" eb="99">
      <t>バアイ</t>
    </rPh>
    <rPh sb="103" eb="105">
      <t>ニュウリョク</t>
    </rPh>
    <rPh sb="110" eb="112">
      <t>ケッコウ</t>
    </rPh>
    <phoneticPr fontId="7"/>
  </si>
  <si>
    <t>㈱</t>
    <phoneticPr fontId="1"/>
  </si>
  <si>
    <t>㈲</t>
    <phoneticPr fontId="1"/>
  </si>
  <si>
    <t>大田原市長　相　馬　憲　一　様</t>
    <rPh sb="0" eb="4">
      <t>オオタワラシ</t>
    </rPh>
    <rPh sb="4" eb="5">
      <t>チョウ</t>
    </rPh>
    <rPh sb="6" eb="7">
      <t>ソウ</t>
    </rPh>
    <rPh sb="8" eb="9">
      <t>ウマ</t>
    </rPh>
    <rPh sb="10" eb="11">
      <t>ケン</t>
    </rPh>
    <rPh sb="12" eb="13">
      <t>イチ</t>
    </rPh>
    <rPh sb="14" eb="15">
      <t>サマ</t>
    </rPh>
    <phoneticPr fontId="1"/>
  </si>
  <si>
    <r>
      <t>（業務区分）</t>
    </r>
    <r>
      <rPr>
        <u/>
        <sz val="11"/>
        <color indexed="8"/>
        <rFont val="BIZ UDゴシック"/>
        <family val="3"/>
        <charset val="128"/>
      </rPr>
      <t>　　　　　　　　　　　　　　　　　</t>
    </r>
    <rPh sb="1" eb="3">
      <t>ギョウム</t>
    </rPh>
    <rPh sb="3" eb="5">
      <t>クブン</t>
    </rPh>
    <phoneticPr fontId="1"/>
  </si>
  <si>
    <t>　①　本表は、様式1-2における「希望業務名」の「大区分」又は「小区分」ごとに作成すること。</t>
    <rPh sb="3" eb="4">
      <t>ホン</t>
    </rPh>
    <rPh sb="4" eb="5">
      <t>ヒョウ</t>
    </rPh>
    <rPh sb="7" eb="9">
      <t>ヨウシキ</t>
    </rPh>
    <rPh sb="17" eb="19">
      <t>キボウ</t>
    </rPh>
    <rPh sb="19" eb="22">
      <t>ギョウムメイ</t>
    </rPh>
    <rPh sb="25" eb="28">
      <t>ダイクブン</t>
    </rPh>
    <rPh sb="29" eb="30">
      <t>マタ</t>
    </rPh>
    <rPh sb="32" eb="35">
      <t>ショウクブン</t>
    </rPh>
    <rPh sb="39" eb="41">
      <t>サクセイ</t>
    </rPh>
    <phoneticPr fontId="1"/>
  </si>
  <si>
    <t>R</t>
    <phoneticPr fontId="7"/>
  </si>
  <si>
    <t>第　　　　号</t>
    <rPh sb="0" eb="1">
      <t>ダイ</t>
    </rPh>
    <rPh sb="5" eb="6">
      <t>ゴウ</t>
    </rPh>
    <phoneticPr fontId="1"/>
  </si>
  <si>
    <t>大田原市長　　相　馬　憲　一</t>
    <rPh sb="0" eb="4">
      <t>オオタワラシ</t>
    </rPh>
    <rPh sb="4" eb="5">
      <t>チョウ</t>
    </rPh>
    <rPh sb="7" eb="8">
      <t>ソウ</t>
    </rPh>
    <rPh sb="9" eb="10">
      <t>ウマ</t>
    </rPh>
    <rPh sb="11" eb="12">
      <t>ケン</t>
    </rPh>
    <rPh sb="13" eb="14">
      <t>イチ</t>
    </rPh>
    <phoneticPr fontId="1"/>
  </si>
  <si>
    <r>
      <t>一般競争（指名競争）参加資格審査申請書</t>
    </r>
    <r>
      <rPr>
        <b/>
        <sz val="14"/>
        <color indexed="8"/>
        <rFont val="BIZ UDゴシック"/>
        <family val="3"/>
        <charset val="128"/>
      </rPr>
      <t>（測量・建設コンサルタント等）</t>
    </r>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トウ</t>
    </rPh>
    <phoneticPr fontId="1"/>
  </si>
  <si>
    <r>
      <rPr>
        <sz val="14"/>
        <color indexed="8"/>
        <rFont val="BIZ UDゴシック"/>
        <family val="3"/>
        <charset val="128"/>
      </rPr>
      <t>　　　　　　　　　　　　　　　　　　　　　　　　　　様</t>
    </r>
    <rPh sb="26" eb="27">
      <t>サマ</t>
    </rPh>
    <phoneticPr fontId="1"/>
  </si>
  <si>
    <r>
      <t>●登録を希望する業種(細分化）について、年間平均実績高を右詰めで記入すること。</t>
    </r>
    <r>
      <rPr>
        <sz val="9"/>
        <color rgb="FFFF0000"/>
        <rFont val="BIZ UDゴシック"/>
        <family val="3"/>
        <charset val="128"/>
      </rPr>
      <t>（大田原市では実績高のない業種は登録を希望できない）</t>
    </r>
    <rPh sb="1" eb="3">
      <t>トウロク</t>
    </rPh>
    <rPh sb="4" eb="6">
      <t>キボウ</t>
    </rPh>
    <rPh sb="8" eb="10">
      <t>ギョウシュ</t>
    </rPh>
    <rPh sb="11" eb="14">
      <t>サイブンカ</t>
    </rPh>
    <rPh sb="20" eb="22">
      <t>ネンカン</t>
    </rPh>
    <rPh sb="22" eb="24">
      <t>ヘイキン</t>
    </rPh>
    <rPh sb="24" eb="26">
      <t>ジッセキ</t>
    </rPh>
    <rPh sb="26" eb="27">
      <t>タカ</t>
    </rPh>
    <rPh sb="28" eb="29">
      <t>ミギ</t>
    </rPh>
    <rPh sb="29" eb="30">
      <t>ツ</t>
    </rPh>
    <rPh sb="32" eb="33">
      <t>キ</t>
    </rPh>
    <rPh sb="33" eb="34">
      <t>ニュウ</t>
    </rPh>
    <rPh sb="40" eb="44">
      <t>オオタワラシ</t>
    </rPh>
    <rPh sb="46" eb="48">
      <t>ジッセキ</t>
    </rPh>
    <rPh sb="48" eb="49">
      <t>タカ</t>
    </rPh>
    <rPh sb="52" eb="54">
      <t>ギョウシュ</t>
    </rPh>
    <rPh sb="55" eb="57">
      <t>トウロク</t>
    </rPh>
    <rPh sb="58" eb="60">
      <t>キボウ</t>
    </rPh>
    <phoneticPr fontId="3"/>
  </si>
  <si>
    <t>赤色の「入力シート」タブをクリックして「入力シート」を表示させてください。</t>
    <rPh sb="0" eb="1">
      <t>アカ</t>
    </rPh>
    <rPh sb="1" eb="2">
      <t>イロ</t>
    </rPh>
    <rPh sb="4" eb="6">
      <t>ニュウリョク</t>
    </rPh>
    <rPh sb="20" eb="22">
      <t>ニュウリョク</t>
    </rPh>
    <rPh sb="27" eb="29">
      <t>ヒョウジ</t>
    </rPh>
    <phoneticPr fontId="7"/>
  </si>
  <si>
    <t>「入力シート」の中の着色部分（水色）に入力願います。</t>
    <rPh sb="1" eb="3">
      <t>ニュウリョク</t>
    </rPh>
    <rPh sb="8" eb="9">
      <t>ナカ</t>
    </rPh>
    <rPh sb="15" eb="17">
      <t>ミズイロ</t>
    </rPh>
    <phoneticPr fontId="7"/>
  </si>
  <si>
    <t>着色された部分をクリックすると、説明が表示されますのでよく読んで入力をお願いします。</t>
    <rPh sb="0" eb="1">
      <t>チャク</t>
    </rPh>
    <rPh sb="1" eb="2">
      <t>イロ</t>
    </rPh>
    <rPh sb="5" eb="6">
      <t>ブ</t>
    </rPh>
    <rPh sb="6" eb="7">
      <t>ブン</t>
    </rPh>
    <rPh sb="16" eb="18">
      <t>セツメイ</t>
    </rPh>
    <rPh sb="19" eb="21">
      <t>ヒョウジ</t>
    </rPh>
    <rPh sb="29" eb="30">
      <t>ヨ</t>
    </rPh>
    <rPh sb="32" eb="34">
      <t>ニュウリョク</t>
    </rPh>
    <rPh sb="36" eb="37">
      <t>ネガ</t>
    </rPh>
    <phoneticPr fontId="7"/>
  </si>
  <si>
    <t>環境依存文字がない場合は、全角のカッコを用いて「（株）」と入力してください。</t>
    <rPh sb="0" eb="2">
      <t>カンキョウ</t>
    </rPh>
    <rPh sb="2" eb="4">
      <t>イゾン</t>
    </rPh>
    <rPh sb="4" eb="6">
      <t>モジ</t>
    </rPh>
    <rPh sb="9" eb="11">
      <t>バアイ</t>
    </rPh>
    <rPh sb="13" eb="15">
      <t>ゼンカク</t>
    </rPh>
    <rPh sb="20" eb="21">
      <t>モチ</t>
    </rPh>
    <rPh sb="25" eb="26">
      <t>カブ</t>
    </rPh>
    <rPh sb="29" eb="31">
      <t>ニュウリョク</t>
    </rPh>
    <phoneticPr fontId="7"/>
  </si>
  <si>
    <t>「市内営業所有無」及び「受任者の有無」については、左の欄で「有・無」のどちらかを選択し、「有」の場合は右の欄に入力をお願いします。</t>
    <rPh sb="1" eb="3">
      <t>シナイ</t>
    </rPh>
    <rPh sb="3" eb="5">
      <t>エイギョウ</t>
    </rPh>
    <rPh sb="5" eb="6">
      <t>ショ</t>
    </rPh>
    <rPh sb="6" eb="8">
      <t>ウム</t>
    </rPh>
    <rPh sb="9" eb="10">
      <t>オヨ</t>
    </rPh>
    <rPh sb="12" eb="14">
      <t>ジュニン</t>
    </rPh>
    <rPh sb="14" eb="15">
      <t>シャ</t>
    </rPh>
    <rPh sb="16" eb="18">
      <t>ウム</t>
    </rPh>
    <rPh sb="25" eb="26">
      <t>ヒダリ</t>
    </rPh>
    <rPh sb="27" eb="28">
      <t>ラン</t>
    </rPh>
    <rPh sb="30" eb="31">
      <t>タモツ</t>
    </rPh>
    <rPh sb="32" eb="33">
      <t>ム</t>
    </rPh>
    <rPh sb="40" eb="42">
      <t>センタク</t>
    </rPh>
    <rPh sb="45" eb="46">
      <t>ア</t>
    </rPh>
    <rPh sb="48" eb="50">
      <t>バアイ</t>
    </rPh>
    <rPh sb="51" eb="52">
      <t>ミギ</t>
    </rPh>
    <rPh sb="53" eb="54">
      <t>ラン</t>
    </rPh>
    <rPh sb="55" eb="57">
      <t>ニュウリョク</t>
    </rPh>
    <rPh sb="59" eb="60">
      <t>ネガ</t>
    </rPh>
    <phoneticPr fontId="7"/>
  </si>
  <si>
    <t>提出用のシートは「入力シート」の情報で作成されますが、各シートの内容を確認したのち印刷・押印し、提出をお願いいたします。</t>
    <rPh sb="0" eb="3">
      <t>テイシュツヨウ</t>
    </rPh>
    <rPh sb="9" eb="11">
      <t>ニュウリョク</t>
    </rPh>
    <rPh sb="16" eb="18">
      <t>ジョウホウ</t>
    </rPh>
    <rPh sb="19" eb="21">
      <t>サクセイ</t>
    </rPh>
    <rPh sb="27" eb="28">
      <t>カク</t>
    </rPh>
    <rPh sb="32" eb="34">
      <t>ナイヨウ</t>
    </rPh>
    <rPh sb="35" eb="37">
      <t>カクニン</t>
    </rPh>
    <rPh sb="41" eb="43">
      <t>インサツ</t>
    </rPh>
    <rPh sb="44" eb="45">
      <t>オ</t>
    </rPh>
    <rPh sb="45" eb="46">
      <t>イン</t>
    </rPh>
    <rPh sb="48" eb="50">
      <t>テイシュツ</t>
    </rPh>
    <rPh sb="52" eb="53">
      <t>ネガ</t>
    </rPh>
    <phoneticPr fontId="7"/>
  </si>
  <si>
    <t>「入力シート」の着色部分に入力をすると、他のシートに必要事項が反映されますので入力終了後、各シートを確認して入力に間違いがないかチェックしてください。</t>
    <rPh sb="1" eb="3">
      <t>ニュウリョク</t>
    </rPh>
    <rPh sb="8" eb="10">
      <t>チャクショク</t>
    </rPh>
    <rPh sb="10" eb="11">
      <t>ブ</t>
    </rPh>
    <rPh sb="11" eb="12">
      <t>ブン</t>
    </rPh>
    <rPh sb="13" eb="15">
      <t>ニュウリョク</t>
    </rPh>
    <rPh sb="20" eb="21">
      <t>タ</t>
    </rPh>
    <rPh sb="26" eb="28">
      <t>ヒツヨウ</t>
    </rPh>
    <rPh sb="28" eb="30">
      <t>ジコウ</t>
    </rPh>
    <rPh sb="31" eb="33">
      <t>ハンエイ</t>
    </rPh>
    <rPh sb="39" eb="41">
      <t>ニュウリョク</t>
    </rPh>
    <rPh sb="41" eb="43">
      <t>シュウリョウ</t>
    </rPh>
    <rPh sb="43" eb="44">
      <t>ゴ</t>
    </rPh>
    <rPh sb="45" eb="46">
      <t>カク</t>
    </rPh>
    <rPh sb="50" eb="52">
      <t>カクニン</t>
    </rPh>
    <rPh sb="54" eb="56">
      <t>ニュウリョク</t>
    </rPh>
    <rPh sb="57" eb="59">
      <t>マチガ</t>
    </rPh>
    <phoneticPr fontId="7"/>
  </si>
  <si>
    <t>黄色タブのシート（様式1-2、様式1-3、測量等実績書、技術者経歴書、役員名簿）は直接入力してください。</t>
    <rPh sb="0" eb="2">
      <t>キイロ</t>
    </rPh>
    <rPh sb="9" eb="11">
      <t>ヨウシキ</t>
    </rPh>
    <rPh sb="15" eb="17">
      <t>ヨウシキ</t>
    </rPh>
    <rPh sb="21" eb="23">
      <t>ソクリョウ</t>
    </rPh>
    <rPh sb="23" eb="24">
      <t>トウ</t>
    </rPh>
    <rPh sb="24" eb="26">
      <t>ジッセキ</t>
    </rPh>
    <rPh sb="26" eb="27">
      <t>ショ</t>
    </rPh>
    <rPh sb="28" eb="30">
      <t>ギジュツ</t>
    </rPh>
    <rPh sb="30" eb="31">
      <t>シャ</t>
    </rPh>
    <rPh sb="31" eb="33">
      <t>ケイレキ</t>
    </rPh>
    <rPh sb="33" eb="34">
      <t>ショ</t>
    </rPh>
    <rPh sb="40" eb="41">
      <t>シャメイ</t>
    </rPh>
    <rPh sb="41" eb="43">
      <t>チョクセツ</t>
    </rPh>
    <rPh sb="43" eb="45">
      <t>ニュウリョク</t>
    </rPh>
    <phoneticPr fontId="7"/>
  </si>
  <si>
    <t>黄色タブのシートは直接入力する部分もありますので、入力漏れのないようご注意ください。</t>
    <rPh sb="0" eb="2">
      <t>キイロ</t>
    </rPh>
    <rPh sb="9" eb="11">
      <t>チョクセツ</t>
    </rPh>
    <rPh sb="11" eb="13">
      <t>ニュウリョク</t>
    </rPh>
    <rPh sb="15" eb="17">
      <t>ブブン</t>
    </rPh>
    <rPh sb="25" eb="27">
      <t>ニュウリョク</t>
    </rPh>
    <rPh sb="27" eb="28">
      <t>モ</t>
    </rPh>
    <rPh sb="35" eb="37">
      <t>チュウイ</t>
    </rPh>
    <phoneticPr fontId="7"/>
  </si>
  <si>
    <t>直前々年度の決算</t>
    <rPh sb="0" eb="2">
      <t>チョクゼン</t>
    </rPh>
    <rPh sb="3" eb="4">
      <t>ネン</t>
    </rPh>
    <rPh sb="4" eb="5">
      <t>ド</t>
    </rPh>
    <rPh sb="6" eb="8">
      <t>ケッサン</t>
    </rPh>
    <phoneticPr fontId="1"/>
  </si>
  <si>
    <t>直前年度の決算</t>
    <rPh sb="0" eb="2">
      <t>チョクゼン</t>
    </rPh>
    <rPh sb="2" eb="3">
      <t>ネン</t>
    </rPh>
    <rPh sb="3" eb="4">
      <t>ド</t>
    </rPh>
    <rPh sb="5" eb="7">
      <t>ケッサン</t>
    </rPh>
    <phoneticPr fontId="1"/>
  </si>
  <si>
    <t>下記の権限を委任します。</t>
    <rPh sb="0" eb="2">
      <t>カキ</t>
    </rPh>
    <rPh sb="3" eb="5">
      <t>ケンゲン</t>
    </rPh>
    <rPh sb="6" eb="8">
      <t>イニン</t>
    </rPh>
    <phoneticPr fontId="1"/>
  </si>
  <si>
    <t>年間
売上高</t>
    <rPh sb="0" eb="2">
      <t>ねんかん</t>
    </rPh>
    <rPh sb="3" eb="5">
      <t>うりあげ</t>
    </rPh>
    <rPh sb="5" eb="6">
      <t>だか</t>
    </rPh>
    <phoneticPr fontId="1" type="Hiragana"/>
  </si>
  <si>
    <t>直前々年度の決算</t>
    <rPh sb="0" eb="2">
      <t>ちょくぜん</t>
    </rPh>
    <rPh sb="3" eb="4">
      <t>ねん</t>
    </rPh>
    <rPh sb="4" eb="5">
      <t>ど</t>
    </rPh>
    <rPh sb="6" eb="8">
      <t>けっさん</t>
    </rPh>
    <phoneticPr fontId="1" type="Hiragana"/>
  </si>
  <si>
    <t>千円</t>
    <rPh sb="0" eb="2">
      <t>センエン</t>
    </rPh>
    <phoneticPr fontId="1"/>
  </si>
  <si>
    <t>直前年度の決算</t>
    <rPh sb="0" eb="2">
      <t>ちょくぜん</t>
    </rPh>
    <rPh sb="2" eb="3">
      <t>ねん</t>
    </rPh>
    <rPh sb="3" eb="4">
      <t>ど</t>
    </rPh>
    <rPh sb="5" eb="7">
      <t>けっさん</t>
    </rPh>
    <phoneticPr fontId="1" type="Hiragana"/>
  </si>
  <si>
    <t>大田原市入札参加資格審査登録票（測量・建設ｺﾝｻﾙﾀﾝﾄ等）</t>
    <rPh sb="0" eb="3">
      <t>オオタワラ</t>
    </rPh>
    <rPh sb="3" eb="4">
      <t>シ</t>
    </rPh>
    <rPh sb="4" eb="6">
      <t>ニュウサツ</t>
    </rPh>
    <rPh sb="6" eb="8">
      <t>サンカ</t>
    </rPh>
    <rPh sb="8" eb="10">
      <t>シカク</t>
    </rPh>
    <rPh sb="10" eb="12">
      <t>シンサ</t>
    </rPh>
    <rPh sb="12" eb="14">
      <t>トウロク</t>
    </rPh>
    <rPh sb="14" eb="15">
      <t>ヒョウ</t>
    </rPh>
    <rPh sb="16" eb="18">
      <t>ソクリョウ</t>
    </rPh>
    <rPh sb="19" eb="21">
      <t>ケンセツ</t>
    </rPh>
    <rPh sb="28" eb="29">
      <t>トウ</t>
    </rPh>
    <phoneticPr fontId="1"/>
  </si>
  <si>
    <t>カラー片面印刷</t>
    <rPh sb="3" eb="5">
      <t>カタメン</t>
    </rPh>
    <rPh sb="5" eb="7">
      <t>インサツ</t>
    </rPh>
    <phoneticPr fontId="1"/>
  </si>
  <si>
    <t>暴力団排除に関する誓約書</t>
  </si>
  <si>
    <t>大田原市長</t>
    <rPh sb="0" eb="5">
      <t>オオタワラシチョウ</t>
    </rPh>
    <phoneticPr fontId="7"/>
  </si>
  <si>
    <t>相馬　憲一</t>
    <rPh sb="0" eb="2">
      <t>ソウマ</t>
    </rPh>
    <rPh sb="3" eb="5">
      <t>ケンイチ</t>
    </rPh>
    <phoneticPr fontId="7"/>
  </si>
  <si>
    <t>様</t>
    <rPh sb="0" eb="1">
      <t>サマ</t>
    </rPh>
    <phoneticPr fontId="7"/>
  </si>
  <si>
    <t>住所</t>
    <rPh sb="0" eb="2">
      <t>ジュウショ</t>
    </rPh>
    <phoneticPr fontId="7"/>
  </si>
  <si>
    <t>商号又は名称</t>
    <rPh sb="0" eb="3">
      <t>ショウゴウマタ</t>
    </rPh>
    <rPh sb="4" eb="6">
      <t>メイショウ</t>
    </rPh>
    <phoneticPr fontId="7"/>
  </si>
  <si>
    <t>　私は、下記の事項について誓約します。</t>
    <rPh sb="1" eb="2">
      <t>ワタシ</t>
    </rPh>
    <rPh sb="4" eb="6">
      <t>カキ</t>
    </rPh>
    <rPh sb="7" eb="9">
      <t>ジコウ</t>
    </rPh>
    <rPh sb="13" eb="15">
      <t>セイヤク</t>
    </rPh>
    <phoneticPr fontId="7"/>
  </si>
  <si>
    <t>　なお、この誓約に虚偽があり、または、この誓約に反した場合は貴市の入札参加資格を失うことに同意します。</t>
    <rPh sb="6" eb="8">
      <t>セイヤク</t>
    </rPh>
    <rPh sb="9" eb="11">
      <t>キョギ</t>
    </rPh>
    <rPh sb="21" eb="23">
      <t>セイヤク</t>
    </rPh>
    <rPh sb="24" eb="25">
      <t>ハン</t>
    </rPh>
    <rPh sb="27" eb="29">
      <t>バアイ</t>
    </rPh>
    <rPh sb="30" eb="32">
      <t>キシ</t>
    </rPh>
    <rPh sb="33" eb="39">
      <t>ニュウサツサンカシカク</t>
    </rPh>
    <rPh sb="40" eb="41">
      <t>ウシナ</t>
    </rPh>
    <rPh sb="45" eb="47">
      <t>ドウイ</t>
    </rPh>
    <phoneticPr fontId="7"/>
  </si>
  <si>
    <t>記</t>
    <rPh sb="0" eb="1">
      <t>キ</t>
    </rPh>
    <phoneticPr fontId="7"/>
  </si>
  <si>
    <t>　役員等（個人である場合はその者を、法人である場合はその役員またはその支店もしくは契約を締結する事務所の代表者をいう。以下同じ。）は、次のいずれにも該当する者ではありません。</t>
    <rPh sb="1" eb="4">
      <t>ヤクイントウ</t>
    </rPh>
    <rPh sb="5" eb="7">
      <t>コジン</t>
    </rPh>
    <rPh sb="10" eb="12">
      <t>バアイ</t>
    </rPh>
    <rPh sb="15" eb="16">
      <t>モノ</t>
    </rPh>
    <rPh sb="18" eb="20">
      <t>ホウジン</t>
    </rPh>
    <rPh sb="23" eb="25">
      <t>バアイ</t>
    </rPh>
    <rPh sb="28" eb="30">
      <t>ヤクイン</t>
    </rPh>
    <rPh sb="35" eb="37">
      <t>シテン</t>
    </rPh>
    <rPh sb="41" eb="43">
      <t>ケイヤク</t>
    </rPh>
    <rPh sb="44" eb="46">
      <t>テイケツ</t>
    </rPh>
    <rPh sb="48" eb="51">
      <t>ジムショ</t>
    </rPh>
    <rPh sb="52" eb="55">
      <t>ダイヒョウシャ</t>
    </rPh>
    <rPh sb="59" eb="62">
      <t>イカオナ</t>
    </rPh>
    <rPh sb="67" eb="68">
      <t>ツギ</t>
    </rPh>
    <rPh sb="74" eb="76">
      <t>ガイトウ</t>
    </rPh>
    <rPh sb="78" eb="79">
      <t>モノ</t>
    </rPh>
    <phoneticPr fontId="7"/>
  </si>
  <si>
    <t>（1）</t>
    <phoneticPr fontId="7"/>
  </si>
  <si>
    <t>暴力団（暴力団員による不当な行為の防止等に関する法律（平成3年法律第77号。以下「法」という。）第2条第2号に規定する暴力団をいう。以下同じ。）</t>
    <rPh sb="0" eb="3">
      <t>ボウリョクダン</t>
    </rPh>
    <rPh sb="4" eb="8">
      <t>ボウリョクダンイン</t>
    </rPh>
    <rPh sb="11" eb="13">
      <t>フトウ</t>
    </rPh>
    <rPh sb="14" eb="16">
      <t>コウイ</t>
    </rPh>
    <rPh sb="17" eb="20">
      <t>ボウシトウ</t>
    </rPh>
    <rPh sb="21" eb="22">
      <t>カン</t>
    </rPh>
    <rPh sb="24" eb="26">
      <t>ホウリツ</t>
    </rPh>
    <rPh sb="27" eb="29">
      <t>ヘイセイ</t>
    </rPh>
    <rPh sb="30" eb="31">
      <t>ネン</t>
    </rPh>
    <rPh sb="31" eb="33">
      <t>ホウリツ</t>
    </rPh>
    <rPh sb="33" eb="34">
      <t>ダイ</t>
    </rPh>
    <rPh sb="36" eb="37">
      <t>ゴウ</t>
    </rPh>
    <rPh sb="38" eb="40">
      <t>イカ</t>
    </rPh>
    <rPh sb="41" eb="42">
      <t>ホウ</t>
    </rPh>
    <rPh sb="48" eb="49">
      <t>ダイ</t>
    </rPh>
    <rPh sb="50" eb="52">
      <t>ジョウダイ</t>
    </rPh>
    <rPh sb="53" eb="54">
      <t>ゴウ</t>
    </rPh>
    <rPh sb="55" eb="57">
      <t>キテイ</t>
    </rPh>
    <rPh sb="59" eb="62">
      <t>ボウリョクダン</t>
    </rPh>
    <rPh sb="66" eb="69">
      <t>イカオナ</t>
    </rPh>
    <phoneticPr fontId="7"/>
  </si>
  <si>
    <t>（2）</t>
  </si>
  <si>
    <t>暴力団員（法第2条第6号に規定する暴力団員をいう。以下同じ。）</t>
    <rPh sb="0" eb="4">
      <t>ボウリョクダンイン</t>
    </rPh>
    <rPh sb="5" eb="7">
      <t>ホウダイ</t>
    </rPh>
    <rPh sb="8" eb="10">
      <t>ジョウダイ</t>
    </rPh>
    <rPh sb="11" eb="12">
      <t>ゴウ</t>
    </rPh>
    <rPh sb="13" eb="15">
      <t>キテイ</t>
    </rPh>
    <rPh sb="17" eb="21">
      <t>ボウリョクダンイン</t>
    </rPh>
    <rPh sb="25" eb="28">
      <t>イカオナ</t>
    </rPh>
    <phoneticPr fontId="7"/>
  </si>
  <si>
    <t>（3）</t>
  </si>
  <si>
    <t>暴力団又は暴力団員によりその事業活動を実質的に支配されている者</t>
    <rPh sb="0" eb="3">
      <t>ボウリョクダン</t>
    </rPh>
    <rPh sb="3" eb="4">
      <t>マタ</t>
    </rPh>
    <rPh sb="5" eb="9">
      <t>ボウリョクダンイン</t>
    </rPh>
    <rPh sb="14" eb="18">
      <t>ジギョウカツドウ</t>
    </rPh>
    <rPh sb="19" eb="22">
      <t>ジッシツテキ</t>
    </rPh>
    <rPh sb="23" eb="25">
      <t>シハイ</t>
    </rPh>
    <rPh sb="30" eb="31">
      <t>モノ</t>
    </rPh>
    <phoneticPr fontId="7"/>
  </si>
  <si>
    <t>（4）</t>
  </si>
  <si>
    <t>暴力団又は暴力団員によりその事業活動に実質的に関与を受けている者</t>
    <rPh sb="0" eb="4">
      <t>ボウリョクダンマタ</t>
    </rPh>
    <rPh sb="5" eb="9">
      <t>ボウリョクダンイン</t>
    </rPh>
    <rPh sb="14" eb="18">
      <t>ジギョウカツドウ</t>
    </rPh>
    <rPh sb="19" eb="22">
      <t>ジッシツテキ</t>
    </rPh>
    <rPh sb="23" eb="25">
      <t>カンヨ</t>
    </rPh>
    <rPh sb="26" eb="27">
      <t>ウ</t>
    </rPh>
    <rPh sb="31" eb="32">
      <t>モノ</t>
    </rPh>
    <phoneticPr fontId="7"/>
  </si>
  <si>
    <t>（5）</t>
  </si>
  <si>
    <t>役員等が、自己、自社もしくは第三者の不正な利益を図る目的または第三者に損害を加える目的をもって、暴力団または暴力団員の利用等をしている者</t>
    <rPh sb="0" eb="3">
      <t>ヤクイントウ</t>
    </rPh>
    <rPh sb="5" eb="7">
      <t>ジコ</t>
    </rPh>
    <rPh sb="8" eb="10">
      <t>ジシャ</t>
    </rPh>
    <rPh sb="14" eb="17">
      <t>ダイサンシャ</t>
    </rPh>
    <rPh sb="18" eb="20">
      <t>フセイ</t>
    </rPh>
    <rPh sb="21" eb="23">
      <t>リエキ</t>
    </rPh>
    <rPh sb="24" eb="25">
      <t>ハカ</t>
    </rPh>
    <rPh sb="26" eb="28">
      <t>モクテキ</t>
    </rPh>
    <rPh sb="31" eb="34">
      <t>ダイサンシャ</t>
    </rPh>
    <rPh sb="35" eb="37">
      <t>ソンガイ</t>
    </rPh>
    <rPh sb="38" eb="39">
      <t>クワ</t>
    </rPh>
    <rPh sb="41" eb="43">
      <t>モクテキ</t>
    </rPh>
    <rPh sb="48" eb="51">
      <t>ボウリョクダン</t>
    </rPh>
    <rPh sb="54" eb="58">
      <t>ボウリョクダンイン</t>
    </rPh>
    <rPh sb="59" eb="62">
      <t>リヨウトウ</t>
    </rPh>
    <rPh sb="67" eb="68">
      <t>モノ</t>
    </rPh>
    <phoneticPr fontId="7"/>
  </si>
  <si>
    <t>（6）</t>
    <phoneticPr fontId="7"/>
  </si>
  <si>
    <t>役員等が、暴力団又は暴力団員に対して資金等を供給し、または便宜を供与するなど直接的又は積極的に暴力団の維持運営に協力し、又は関与している者</t>
    <rPh sb="0" eb="3">
      <t>ヤクイントウ</t>
    </rPh>
    <rPh sb="5" eb="9">
      <t>ボウリョクダンマタ</t>
    </rPh>
    <rPh sb="10" eb="14">
      <t>ボウリョクダンイン</t>
    </rPh>
    <rPh sb="15" eb="16">
      <t>タイ</t>
    </rPh>
    <rPh sb="18" eb="21">
      <t>シキントウ</t>
    </rPh>
    <rPh sb="22" eb="24">
      <t>キョウキュウ</t>
    </rPh>
    <rPh sb="29" eb="31">
      <t>ベンギ</t>
    </rPh>
    <rPh sb="32" eb="34">
      <t>キョウヨ</t>
    </rPh>
    <rPh sb="38" eb="41">
      <t>チョクセツテキ</t>
    </rPh>
    <rPh sb="41" eb="42">
      <t>マタ</t>
    </rPh>
    <rPh sb="43" eb="46">
      <t>セッキョクテキ</t>
    </rPh>
    <rPh sb="47" eb="50">
      <t>ボウリョクダン</t>
    </rPh>
    <rPh sb="51" eb="55">
      <t>イジウンエイ</t>
    </rPh>
    <rPh sb="56" eb="58">
      <t>キョウリョク</t>
    </rPh>
    <rPh sb="60" eb="61">
      <t>マタ</t>
    </rPh>
    <rPh sb="62" eb="64">
      <t>カンヨ</t>
    </rPh>
    <rPh sb="68" eb="69">
      <t>モノ</t>
    </rPh>
    <phoneticPr fontId="7"/>
  </si>
  <si>
    <t>（7）</t>
    <phoneticPr fontId="7"/>
  </si>
  <si>
    <t>暴力団または暴力団員であることを知りながらこれらを不当に利用している者</t>
    <rPh sb="0" eb="3">
      <t>ボウリョクダン</t>
    </rPh>
    <rPh sb="6" eb="10">
      <t>ボウリョクダンイン</t>
    </rPh>
    <rPh sb="16" eb="17">
      <t>シ</t>
    </rPh>
    <rPh sb="25" eb="27">
      <t>フトウ</t>
    </rPh>
    <rPh sb="28" eb="30">
      <t>リヨウ</t>
    </rPh>
    <rPh sb="34" eb="35">
      <t>モノ</t>
    </rPh>
    <phoneticPr fontId="7"/>
  </si>
  <si>
    <t>（8）</t>
    <phoneticPr fontId="7"/>
  </si>
  <si>
    <t>役員等が暴力団または暴力団員と社会的に非難されるべき関係を有している者</t>
    <phoneticPr fontId="7"/>
  </si>
  <si>
    <t>　1（1）から（8）までに掲げるもの（以下「暴力団等」という。）を下請契約等の相手方にしません。</t>
    <rPh sb="13" eb="14">
      <t>カカ</t>
    </rPh>
    <rPh sb="19" eb="21">
      <t>イカ</t>
    </rPh>
    <rPh sb="22" eb="26">
      <t>ボウリョクダントウ</t>
    </rPh>
    <rPh sb="33" eb="38">
      <t>シタウケケイヤクトウ</t>
    </rPh>
    <rPh sb="39" eb="42">
      <t>アイテガタ</t>
    </rPh>
    <phoneticPr fontId="7"/>
  </si>
  <si>
    <t>　下請契約等の相手方が暴力団等であることを知ったときは、当該下請契約等を解除します。</t>
    <rPh sb="1" eb="6">
      <t>シタウケケイヤクトウ</t>
    </rPh>
    <rPh sb="7" eb="10">
      <t>アイテガタ</t>
    </rPh>
    <rPh sb="11" eb="15">
      <t>ボウリョクダントウ</t>
    </rPh>
    <rPh sb="21" eb="22">
      <t>シ</t>
    </rPh>
    <rPh sb="28" eb="35">
      <t>トウガイシタウケケイヤクトウ</t>
    </rPh>
    <rPh sb="36" eb="38">
      <t>カイジョ</t>
    </rPh>
    <phoneticPr fontId="7"/>
  </si>
  <si>
    <t>　自己または下請契約等の相手方が暴力団等から不当な要求行為を受けた場合は、大田原市に報告するとともに警察に通報します。</t>
    <rPh sb="1" eb="3">
      <t>ジコ</t>
    </rPh>
    <rPh sb="6" eb="11">
      <t>シタウケケイヤクトウ</t>
    </rPh>
    <rPh sb="12" eb="15">
      <t>アイテガタ</t>
    </rPh>
    <rPh sb="16" eb="20">
      <t>ボウリョクダントウ</t>
    </rPh>
    <rPh sb="22" eb="24">
      <t>フトウ</t>
    </rPh>
    <rPh sb="25" eb="29">
      <t>ヨウキュウコウイ</t>
    </rPh>
    <rPh sb="30" eb="31">
      <t>ウ</t>
    </rPh>
    <rPh sb="33" eb="35">
      <t>バアイ</t>
    </rPh>
    <rPh sb="37" eb="41">
      <t>オオタワラシ</t>
    </rPh>
    <rPh sb="42" eb="44">
      <t>ホウコク</t>
    </rPh>
    <rPh sb="50" eb="52">
      <t>ケイサツ</t>
    </rPh>
    <rPh sb="53" eb="55">
      <t>ツウホウ</t>
    </rPh>
    <phoneticPr fontId="7"/>
  </si>
  <si>
    <t>e　内役職員等</t>
    <rPh sb="2" eb="3">
      <t>ウチ</t>
    </rPh>
    <rPh sb="3" eb="6">
      <t>ヤクショクイン</t>
    </rPh>
    <rPh sb="6" eb="7">
      <t>トウ</t>
    </rPh>
    <phoneticPr fontId="1"/>
  </si>
  <si>
    <t>商号又は名称</t>
    <rPh sb="0" eb="3">
      <t>ショウゴウマタ</t>
    </rPh>
    <rPh sb="4" eb="6">
      <t>メイショウ</t>
    </rPh>
    <phoneticPr fontId="1"/>
  </si>
  <si>
    <t>　太枠内にデータが反映されているか確認して下さい。</t>
    <rPh sb="9" eb="11">
      <t>ハンエイ</t>
    </rPh>
    <rPh sb="17" eb="19">
      <t>カクニン</t>
    </rPh>
    <phoneticPr fontId="1"/>
  </si>
  <si>
    <t>①～⑨のシートが提出用のシートです。⑥～⑦は必要に応じて提出してください。</t>
    <rPh sb="8" eb="11">
      <t>テイシュツヨウ</t>
    </rPh>
    <rPh sb="22" eb="24">
      <t>ヒツヨウ</t>
    </rPh>
    <rPh sb="25" eb="26">
      <t>オウ</t>
    </rPh>
    <rPh sb="28" eb="30">
      <t>テイシュツ</t>
    </rPh>
    <phoneticPr fontId="7"/>
  </si>
  <si>
    <t>印刷不要</t>
    <rPh sb="0" eb="4">
      <t>いんさつふよう</t>
    </rPh>
    <phoneticPr fontId="4" type="Hiragana"/>
  </si>
  <si>
    <t>令和6年度において大田原市で行われる測量・建設コンサルタント等業務に係る競争に参加する資格の審査を申請します。</t>
    <rPh sb="0" eb="2">
      <t>レイワ</t>
    </rPh>
    <rPh sb="9" eb="13">
      <t>オオタワラシ</t>
    </rPh>
    <rPh sb="14" eb="15">
      <t>オコナ</t>
    </rPh>
    <rPh sb="18" eb="20">
      <t>ソクリョウ</t>
    </rPh>
    <rPh sb="21" eb="23">
      <t>ケンセツ</t>
    </rPh>
    <rPh sb="30" eb="31">
      <t>トウ</t>
    </rPh>
    <rPh sb="31" eb="33">
      <t>ギョウム</t>
    </rPh>
    <rPh sb="34" eb="35">
      <t>カカ</t>
    </rPh>
    <rPh sb="36" eb="38">
      <t>キョウソウ</t>
    </rPh>
    <rPh sb="39" eb="41">
      <t>サンカ</t>
    </rPh>
    <rPh sb="43" eb="45">
      <t>シカク</t>
    </rPh>
    <rPh sb="46" eb="48">
      <t>シンサ</t>
    </rPh>
    <rPh sb="49" eb="51">
      <t>シンセイ</t>
    </rPh>
    <phoneticPr fontId="1"/>
  </si>
  <si>
    <t>私は、次の者を代理人と定め、令和６年４月１日から令和７年３月３１日まで、</t>
    <rPh sb="0" eb="1">
      <t>ワタシ</t>
    </rPh>
    <rPh sb="3" eb="4">
      <t>ツギ</t>
    </rPh>
    <rPh sb="5" eb="6">
      <t>モノ</t>
    </rPh>
    <rPh sb="7" eb="10">
      <t>ダイリニン</t>
    </rPh>
    <rPh sb="11" eb="12">
      <t>サダ</t>
    </rPh>
    <rPh sb="14" eb="16">
      <t>レイワ</t>
    </rPh>
    <rPh sb="17" eb="18">
      <t>ネン</t>
    </rPh>
    <rPh sb="19" eb="20">
      <t>ガツ</t>
    </rPh>
    <rPh sb="21" eb="22">
      <t>ニチ</t>
    </rPh>
    <rPh sb="24" eb="26">
      <t>レイワ</t>
    </rPh>
    <rPh sb="27" eb="28">
      <t>ネン</t>
    </rPh>
    <rPh sb="29" eb="30">
      <t>ガツ</t>
    </rPh>
    <rPh sb="32" eb="33">
      <t>ヒ</t>
    </rPh>
    <phoneticPr fontId="1"/>
  </si>
  <si>
    <t>「入力シート」を除くシートには、セル中に書式が入力されています。
１度直接入力をした場合、対象セルの自動入力はなくなりますのでご注意ください。</t>
    <rPh sb="1" eb="3">
      <t>ニュウリョク</t>
    </rPh>
    <rPh sb="8" eb="9">
      <t>ノゾ</t>
    </rPh>
    <rPh sb="18" eb="19">
      <t>チュウ</t>
    </rPh>
    <rPh sb="20" eb="22">
      <t>ショシキ</t>
    </rPh>
    <rPh sb="23" eb="25">
      <t>ニュウリョク</t>
    </rPh>
    <rPh sb="34" eb="35">
      <t>ド</t>
    </rPh>
    <rPh sb="35" eb="37">
      <t>チョクセツ</t>
    </rPh>
    <rPh sb="37" eb="39">
      <t>ニュウリョク</t>
    </rPh>
    <rPh sb="42" eb="44">
      <t>バアイ</t>
    </rPh>
    <rPh sb="45" eb="47">
      <t>タイショウ</t>
    </rPh>
    <rPh sb="50" eb="52">
      <t>ジドウ</t>
    </rPh>
    <rPh sb="52" eb="54">
      <t>ニュウリョク</t>
    </rPh>
    <rPh sb="64" eb="66">
      <t>チュウイ</t>
    </rPh>
    <phoneticPr fontId="7"/>
  </si>
  <si>
    <t>・この様式は直接入力してください
・必要事項が記入されていれば、任意様式でも可</t>
    <rPh sb="3" eb="5">
      <t>ヨウシキ</t>
    </rPh>
    <rPh sb="6" eb="8">
      <t>チョクセツ</t>
    </rPh>
    <rPh sb="8" eb="10">
      <t>ニュウリョク</t>
    </rPh>
    <rPh sb="18" eb="20">
      <t>ヒツヨウ</t>
    </rPh>
    <rPh sb="20" eb="22">
      <t>ジコウ</t>
    </rPh>
    <rPh sb="23" eb="24">
      <t>キ</t>
    </rPh>
    <rPh sb="24" eb="25">
      <t>ニュウ</t>
    </rPh>
    <rPh sb="32" eb="34">
      <t>ニンイ</t>
    </rPh>
    <rPh sb="34" eb="36">
      <t>ヨウシキ</t>
    </rPh>
    <rPh sb="38" eb="39">
      <t>カ</t>
    </rPh>
    <phoneticPr fontId="7"/>
  </si>
  <si>
    <t>代表者職氏名</t>
    <rPh sb="0" eb="3">
      <t>ダイヒョウシャ</t>
    </rPh>
    <rPh sb="3" eb="4">
      <t>ショク</t>
    </rPh>
    <rPh sb="4" eb="6">
      <t>シメイ</t>
    </rPh>
    <phoneticPr fontId="1"/>
  </si>
  <si>
    <t>代表者職氏名</t>
    <rPh sb="0" eb="3">
      <t>ダイヒョウシャ</t>
    </rPh>
    <rPh sb="3" eb="4">
      <t>ショク</t>
    </rPh>
    <rPh sb="4" eb="6">
      <t>シメイ</t>
    </rPh>
    <rPh sb="5" eb="6">
      <t>メイ</t>
    </rPh>
    <phoneticPr fontId="7"/>
  </si>
  <si>
    <t>R05受付番号</t>
    <phoneticPr fontId="4" type="Hiragana"/>
  </si>
  <si>
    <t>12345</t>
    <phoneticPr fontId="4"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</si>
</sst>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
    <numFmt numFmtId="177" formatCode="[$-411]ge\.mm\.dd;@"/>
    <numFmt numFmtId="178" formatCode="[$-411]ggge&quot;年&quot;mm&quot;月&quot;dd&quot;日&quot;;@"/>
  </numFmts>
  <fonts count="45">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6"/>
      <name val="ＭＳ Ｐゴシック"/>
      <family val="3"/>
      <charset val="128"/>
      <scheme val="minor"/>
    </font>
    <font>
      <sz val="9"/>
      <name val="BIZ UDゴシック"/>
      <family val="3"/>
      <charset val="128"/>
    </font>
    <font>
      <sz val="16"/>
      <color indexed="10"/>
      <name val="BIZ UDゴシック"/>
      <family val="3"/>
      <charset val="128"/>
    </font>
    <font>
      <b/>
      <sz val="18"/>
      <name val="BIZ UDゴシック"/>
      <family val="3"/>
      <charset val="128"/>
    </font>
    <font>
      <sz val="12"/>
      <name val="BIZ UDゴシック"/>
      <family val="3"/>
      <charset val="128"/>
    </font>
    <font>
      <b/>
      <sz val="11"/>
      <name val="BIZ UDゴシック"/>
      <family val="3"/>
      <charset val="128"/>
    </font>
    <font>
      <b/>
      <sz val="14"/>
      <name val="BIZ UDゴシック"/>
      <family val="3"/>
      <charset val="128"/>
    </font>
    <font>
      <b/>
      <sz val="10"/>
      <name val="BIZ UDゴシック"/>
      <family val="3"/>
      <charset val="128"/>
    </font>
    <font>
      <sz val="18"/>
      <name val="BIZ UDゴシック"/>
      <family val="3"/>
      <charset val="128"/>
    </font>
    <font>
      <sz val="11"/>
      <color rgb="FFFF0000"/>
      <name val="BIZ UDゴシック"/>
      <family val="3"/>
      <charset val="128"/>
    </font>
    <font>
      <sz val="20"/>
      <color indexed="10"/>
      <name val="BIZ UDゴシック"/>
      <family val="3"/>
      <charset val="128"/>
    </font>
    <font>
      <sz val="11"/>
      <name val="BIZ UDゴシック"/>
      <family val="3"/>
      <charset val="128"/>
    </font>
    <font>
      <b/>
      <sz val="8"/>
      <name val="BIZ UDゴシック"/>
      <family val="3"/>
      <charset val="128"/>
    </font>
    <font>
      <sz val="14"/>
      <color indexed="10"/>
      <name val="BIZ UDゴシック"/>
      <family val="3"/>
      <charset val="128"/>
    </font>
    <font>
      <b/>
      <sz val="9"/>
      <name val="BIZ UDゴシック"/>
      <family val="3"/>
      <charset val="128"/>
    </font>
    <font>
      <sz val="20"/>
      <color indexed="8"/>
      <name val="BIZ UDゴシック"/>
      <family val="3"/>
      <charset val="128"/>
    </font>
    <font>
      <u/>
      <sz val="8"/>
      <name val="BIZ UDゴシック"/>
      <family val="3"/>
      <charset val="128"/>
    </font>
    <font>
      <u/>
      <sz val="9"/>
      <name val="BIZ UDゴシック"/>
      <family val="3"/>
      <charset val="128"/>
    </font>
    <font>
      <b/>
      <sz val="11"/>
      <color rgb="FFFF0000"/>
      <name val="BIZ UDゴシック"/>
      <family val="3"/>
      <charset val="128"/>
    </font>
    <font>
      <sz val="11"/>
      <color theme="1"/>
      <name val="BIZ UDゴシック"/>
      <family val="3"/>
      <charset val="128"/>
    </font>
    <font>
      <sz val="12"/>
      <color theme="1"/>
      <name val="BIZ UDゴシック"/>
      <family val="3"/>
      <charset val="128"/>
    </font>
    <font>
      <b/>
      <sz val="16"/>
      <color theme="1"/>
      <name val="BIZ UDゴシック"/>
      <family val="3"/>
      <charset val="128"/>
    </font>
    <font>
      <b/>
      <sz val="12"/>
      <color theme="1"/>
      <name val="BIZ UDゴシック"/>
      <family val="3"/>
      <charset val="128"/>
    </font>
    <font>
      <sz val="10"/>
      <color theme="1"/>
      <name val="BIZ UDゴシック"/>
      <family val="3"/>
      <charset val="128"/>
    </font>
    <font>
      <sz val="14"/>
      <color theme="1"/>
      <name val="BIZ UDゴシック"/>
      <family val="3"/>
      <charset val="128"/>
    </font>
    <font>
      <sz val="12"/>
      <color rgb="FFFF0000"/>
      <name val="BIZ UDゴシック"/>
      <family val="3"/>
      <charset val="128"/>
    </font>
    <font>
      <b/>
      <sz val="14"/>
      <color theme="1"/>
      <name val="BIZ UDゴシック"/>
      <family val="3"/>
      <charset val="128"/>
    </font>
    <font>
      <u/>
      <sz val="11"/>
      <color indexed="8"/>
      <name val="BIZ UDゴシック"/>
      <family val="3"/>
      <charset val="128"/>
    </font>
    <font>
      <sz val="9"/>
      <color theme="1"/>
      <name val="BIZ UDゴシック"/>
      <family val="3"/>
      <charset val="128"/>
    </font>
    <font>
      <sz val="8"/>
      <color theme="1"/>
      <name val="BIZ UDゴシック"/>
      <family val="3"/>
      <charset val="128"/>
    </font>
    <font>
      <b/>
      <sz val="14"/>
      <color indexed="8"/>
      <name val="BIZ UDゴシック"/>
      <family val="3"/>
      <charset val="128"/>
    </font>
    <font>
      <sz val="14"/>
      <color indexed="8"/>
      <name val="BIZ UDゴシック"/>
      <family val="3"/>
      <charset val="128"/>
    </font>
    <font>
      <sz val="8.5"/>
      <color theme="1"/>
      <name val="BIZ UDゴシック"/>
      <family val="3"/>
      <charset val="128"/>
    </font>
    <font>
      <u/>
      <sz val="11"/>
      <color theme="10"/>
      <name val="BIZ UDゴシック"/>
      <family val="3"/>
      <charset val="128"/>
    </font>
    <font>
      <sz val="9"/>
      <color rgb="FFFF0000"/>
      <name val="BIZ UDゴシック"/>
      <family val="3"/>
      <charset val="128"/>
    </font>
    <font>
      <sz val="11"/>
      <color theme="0"/>
      <name val="BIZ UDゴシック"/>
      <family val="3"/>
      <charset val="128"/>
    </font>
    <font>
      <sz val="20"/>
      <color rgb="FFFF0000"/>
      <name val="BIZ UDゴシック"/>
      <family val="3"/>
      <charset val="128"/>
    </font>
    <font>
      <b/>
      <sz val="16"/>
      <color rgb="FFFF0000"/>
      <name val="BIZ UDゴシック"/>
      <family val="3"/>
      <charset val="128"/>
    </font>
  </fonts>
  <fills count="6">
    <fill>
      <patternFill patternType="none"/>
    </fill>
    <fill>
      <patternFill patternType="gray125"/>
    </fill>
    <fill>
      <patternFill patternType="solid">
        <fgColor indexed="41"/>
        <bgColor indexed="64"/>
      </patternFill>
    </fill>
    <fill>
      <patternFill patternType="solid">
        <fgColor rgb="FFCCECFF"/>
        <bgColor indexed="64"/>
      </patternFill>
    </fill>
    <fill>
      <patternFill patternType="solid">
        <fgColor rgb="FFBDFFFF"/>
        <bgColor indexed="64"/>
      </patternFill>
    </fill>
    <fill>
      <patternFill patternType="solid">
        <fgColor rgb="FFFFFF00"/>
        <bgColor indexed="64"/>
      </patternFill>
    </fill>
  </fills>
  <borders count="224">
    <border>
      <left/>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medium">
        <color indexed="64"/>
      </left>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dotted">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tted">
        <color indexed="64"/>
      </right>
      <top style="medium">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ck">
        <color indexed="10"/>
      </left>
      <right/>
      <top style="thick">
        <color indexed="10"/>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ck">
        <color indexed="10"/>
      </bottom>
      <diagonal/>
    </border>
    <border>
      <left/>
      <right/>
      <top/>
      <bottom style="thick">
        <color indexed="10"/>
      </bottom>
      <diagonal/>
    </border>
    <border>
      <left/>
      <right style="thick">
        <color indexed="10"/>
      </right>
      <top/>
      <bottom style="thick">
        <color indexed="10"/>
      </bottom>
      <diagonal/>
    </border>
    <border>
      <left style="medium">
        <color indexed="64"/>
      </left>
      <right style="dotted">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style="thin">
        <color rgb="FFFF0000"/>
      </top>
      <bottom/>
      <diagonal/>
    </border>
    <border>
      <left style="thin">
        <color rgb="FFFF0000"/>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thin">
        <color rgb="FFFF0000"/>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diagonalDown="1">
      <left style="thin">
        <color indexed="64"/>
      </left>
      <right/>
      <top/>
      <bottom/>
      <diagonal style="thin">
        <color indexed="64"/>
      </diagonal>
    </border>
    <border diagonalDown="1">
      <left/>
      <right/>
      <top/>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thin">
        <color indexed="64"/>
      </right>
      <top style="medium">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dotted">
        <color indexed="64"/>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style="medium">
        <color indexed="64"/>
      </right>
      <top style="dotted">
        <color indexed="64"/>
      </top>
      <bottom/>
      <diagonal/>
    </border>
    <border>
      <left style="thin">
        <color indexed="64"/>
      </left>
      <right style="thin">
        <color indexed="64"/>
      </right>
      <top style="thin">
        <color indexed="64"/>
      </top>
      <bottom style="dotted">
        <color indexed="64"/>
      </bottom>
      <diagonal/>
    </border>
    <border>
      <left style="medium">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style="thin">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s>
  <cellStyleXfs count="6">
    <xf numFmtId="0" fontId="0" fillId="0" borderId="0">
      <alignment vertical="center"/>
    </xf>
    <xf numFmtId="0" fontId="2" fillId="0" borderId="0">
      <alignment vertical="center"/>
    </xf>
    <xf numFmtId="0" fontId="2" fillId="0" borderId="0"/>
    <xf numFmtId="0" fontId="5" fillId="0" borderId="0">
      <alignment vertical="center"/>
    </xf>
    <xf numFmtId="38" fontId="5"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1107">
    <xf numFmtId="0" fontId="0" fillId="0" borderId="0" xfId="0">
      <alignment vertical="center"/>
    </xf>
    <xf numFmtId="0" fontId="8" fillId="0" borderId="0" xfId="2" applyNumberFormat="1" applyFont="1" applyAlignment="1">
      <alignment vertical="center"/>
    </xf>
    <xf numFmtId="49" fontId="8" fillId="0" borderId="0" xfId="2" applyNumberFormat="1" applyFont="1" applyAlignment="1">
      <alignment vertical="center"/>
    </xf>
    <xf numFmtId="49" fontId="8" fillId="0" borderId="0" xfId="2" applyNumberFormat="1" applyFont="1" applyBorder="1" applyAlignment="1">
      <alignment vertical="center"/>
    </xf>
    <xf numFmtId="49" fontId="8" fillId="0" borderId="0" xfId="2" applyNumberFormat="1" applyFont="1" applyAlignment="1">
      <alignment horizontal="center" vertical="center"/>
    </xf>
    <xf numFmtId="49" fontId="10" fillId="0" borderId="0" xfId="2" applyNumberFormat="1" applyFont="1" applyAlignment="1">
      <alignment horizontal="center" vertical="center"/>
    </xf>
    <xf numFmtId="49" fontId="14" fillId="0" borderId="6" xfId="2" applyNumberFormat="1" applyFont="1" applyBorder="1" applyAlignment="1">
      <alignment vertical="center"/>
    </xf>
    <xf numFmtId="49" fontId="14" fillId="0" borderId="0" xfId="2" applyNumberFormat="1" applyFont="1" applyBorder="1" applyAlignment="1">
      <alignment vertical="center"/>
    </xf>
    <xf numFmtId="49" fontId="8" fillId="0" borderId="0" xfId="2" applyNumberFormat="1" applyFont="1" applyFill="1" applyBorder="1" applyAlignment="1">
      <alignment horizontal="center" vertical="center"/>
    </xf>
    <xf numFmtId="49" fontId="17" fillId="0" borderId="0" xfId="2" applyNumberFormat="1" applyFont="1" applyBorder="1" applyAlignment="1">
      <alignment horizontal="center" vertical="center"/>
    </xf>
    <xf numFmtId="49" fontId="8" fillId="0" borderId="0" xfId="2" applyNumberFormat="1" applyFont="1" applyFill="1" applyAlignment="1">
      <alignment vertical="center"/>
    </xf>
    <xf numFmtId="49" fontId="8" fillId="0" borderId="0" xfId="2" applyNumberFormat="1" applyFont="1" applyBorder="1" applyAlignment="1">
      <alignment horizontal="center" vertical="center"/>
    </xf>
    <xf numFmtId="49" fontId="19" fillId="0" borderId="0" xfId="2" applyNumberFormat="1" applyFont="1" applyFill="1" applyBorder="1" applyAlignment="1">
      <alignment horizontal="center" vertical="center" wrapText="1"/>
    </xf>
    <xf numFmtId="49" fontId="12" fillId="0" borderId="0" xfId="2" applyNumberFormat="1" applyFont="1" applyFill="1" applyBorder="1" applyAlignment="1">
      <alignment horizontal="center" vertical="center"/>
    </xf>
    <xf numFmtId="0" fontId="8" fillId="0" borderId="0" xfId="2" applyNumberFormat="1" applyFont="1" applyAlignment="1">
      <alignment horizontal="center" vertical="center"/>
    </xf>
    <xf numFmtId="0" fontId="23" fillId="0" borderId="0" xfId="2" applyNumberFormat="1" applyFont="1" applyAlignment="1">
      <alignment vertical="center"/>
    </xf>
    <xf numFmtId="0" fontId="24" fillId="0" borderId="0" xfId="2" applyNumberFormat="1" applyFont="1" applyAlignment="1">
      <alignment vertical="center"/>
    </xf>
    <xf numFmtId="0" fontId="12" fillId="0" borderId="0" xfId="2" applyNumberFormat="1" applyFont="1" applyFill="1" applyBorder="1" applyAlignment="1">
      <alignment horizontal="center" vertical="center"/>
    </xf>
    <xf numFmtId="0" fontId="8" fillId="0" borderId="0" xfId="2" applyNumberFormat="1" applyFont="1" applyBorder="1" applyAlignment="1">
      <alignment horizontal="center" vertical="center"/>
    </xf>
    <xf numFmtId="0" fontId="8" fillId="0" borderId="0" xfId="2" applyNumberFormat="1" applyFont="1" applyBorder="1" applyAlignment="1">
      <alignment vertical="center"/>
    </xf>
    <xf numFmtId="0" fontId="17" fillId="0" borderId="0" xfId="2" applyNumberFormat="1" applyFont="1" applyFill="1" applyBorder="1" applyAlignment="1">
      <alignment horizontal="center" vertical="center"/>
    </xf>
    <xf numFmtId="0" fontId="18" fillId="0" borderId="0" xfId="2" applyFont="1" applyBorder="1" applyAlignment="1">
      <alignment vertical="center" wrapText="1"/>
    </xf>
    <xf numFmtId="49" fontId="12" fillId="0" borderId="0" xfId="2" applyNumberFormat="1" applyFont="1" applyFill="1" applyBorder="1" applyAlignment="1">
      <alignment horizontal="center" vertical="center" wrapText="1"/>
    </xf>
    <xf numFmtId="49" fontId="8" fillId="0" borderId="23" xfId="2" applyNumberFormat="1" applyFont="1" applyFill="1" applyBorder="1" applyAlignment="1">
      <alignment vertical="center"/>
    </xf>
    <xf numFmtId="49" fontId="12" fillId="0" borderId="0" xfId="2" applyNumberFormat="1" applyFont="1" applyBorder="1" applyAlignment="1">
      <alignment vertical="center"/>
    </xf>
    <xf numFmtId="49" fontId="17" fillId="0" borderId="0" xfId="2" applyNumberFormat="1" applyFont="1" applyBorder="1" applyAlignment="1">
      <alignment vertical="center"/>
    </xf>
    <xf numFmtId="49" fontId="12" fillId="0" borderId="0" xfId="2" applyNumberFormat="1" applyFont="1" applyBorder="1" applyAlignment="1">
      <alignment horizontal="center" vertical="center"/>
    </xf>
    <xf numFmtId="49" fontId="10" fillId="0" borderId="0" xfId="2" applyNumberFormat="1" applyFont="1" applyBorder="1" applyAlignment="1">
      <alignment vertical="center"/>
    </xf>
    <xf numFmtId="49" fontId="10" fillId="0" borderId="0" xfId="2" applyNumberFormat="1" applyFont="1" applyBorder="1" applyAlignment="1">
      <alignment horizontal="center" vertical="center"/>
    </xf>
    <xf numFmtId="49" fontId="8" fillId="0" borderId="0" xfId="2" applyNumberFormat="1" applyFont="1" applyFill="1" applyBorder="1" applyAlignment="1">
      <alignment horizontal="center"/>
    </xf>
    <xf numFmtId="49" fontId="8" fillId="0" borderId="0" xfId="2" applyNumberFormat="1" applyFont="1" applyFill="1" applyBorder="1" applyAlignment="1">
      <alignment vertical="center"/>
    </xf>
    <xf numFmtId="49" fontId="18" fillId="0" borderId="0" xfId="2" applyNumberFormat="1" applyFont="1" applyFill="1" applyBorder="1" applyAlignment="1">
      <alignment horizontal="left" vertical="center"/>
    </xf>
    <xf numFmtId="49" fontId="18" fillId="0" borderId="0" xfId="2" applyNumberFormat="1" applyFont="1" applyFill="1" applyBorder="1" applyAlignment="1">
      <alignment vertical="center"/>
    </xf>
    <xf numFmtId="49" fontId="18" fillId="0" borderId="0" xfId="2" applyNumberFormat="1" applyFont="1" applyAlignment="1">
      <alignment vertical="center"/>
    </xf>
    <xf numFmtId="0" fontId="8" fillId="0" borderId="143" xfId="2" applyNumberFormat="1" applyFont="1" applyBorder="1" applyAlignment="1">
      <alignment horizontal="center" vertical="center" shrinkToFit="1"/>
    </xf>
    <xf numFmtId="0" fontId="8" fillId="0" borderId="152" xfId="2" applyNumberFormat="1" applyFont="1" applyBorder="1" applyAlignment="1">
      <alignment horizontal="center" vertical="center" shrinkToFit="1"/>
    </xf>
    <xf numFmtId="0" fontId="8" fillId="0" borderId="144" xfId="2" applyNumberFormat="1" applyFont="1" applyBorder="1" applyAlignment="1">
      <alignment horizontal="center" vertical="center" shrinkToFit="1"/>
    </xf>
    <xf numFmtId="0" fontId="8" fillId="0" borderId="24" xfId="2" applyNumberFormat="1" applyFont="1" applyBorder="1" applyAlignment="1">
      <alignment horizontal="center" vertical="center" shrinkToFit="1"/>
    </xf>
    <xf numFmtId="0" fontId="8" fillId="0" borderId="0" xfId="2" applyNumberFormat="1" applyFont="1" applyAlignment="1">
      <alignment vertical="center" shrinkToFit="1"/>
    </xf>
    <xf numFmtId="0" fontId="26" fillId="0" borderId="0" xfId="0" applyFont="1">
      <alignment vertical="center"/>
    </xf>
    <xf numFmtId="0" fontId="27" fillId="0" borderId="0" xfId="0" applyFont="1">
      <alignment vertical="center"/>
    </xf>
    <xf numFmtId="0" fontId="27" fillId="0" borderId="0" xfId="0" applyFont="1" applyAlignment="1">
      <alignment vertical="center"/>
    </xf>
    <xf numFmtId="0" fontId="28" fillId="0" borderId="0" xfId="0" applyFont="1">
      <alignment vertical="center"/>
    </xf>
    <xf numFmtId="0" fontId="27" fillId="0" borderId="0" xfId="0" applyFont="1" applyAlignment="1">
      <alignment vertical="center" shrinkToFit="1"/>
    </xf>
    <xf numFmtId="0" fontId="31" fillId="0" borderId="0" xfId="0" applyFont="1" applyBorder="1" applyAlignment="1">
      <alignment vertical="center"/>
    </xf>
    <xf numFmtId="0" fontId="27" fillId="0" borderId="0" xfId="0" applyFont="1" applyBorder="1" applyAlignment="1">
      <alignment vertical="center"/>
    </xf>
    <xf numFmtId="0" fontId="27" fillId="0" borderId="0" xfId="0" applyFont="1" applyBorder="1">
      <alignment vertical="center"/>
    </xf>
    <xf numFmtId="49" fontId="27" fillId="0" borderId="0" xfId="0" applyNumberFormat="1" applyFont="1" applyBorder="1" applyAlignment="1">
      <alignment vertical="center"/>
    </xf>
    <xf numFmtId="0" fontId="27" fillId="0" borderId="0" xfId="0" applyFont="1" applyBorder="1" applyAlignment="1"/>
    <xf numFmtId="0" fontId="27" fillId="0" borderId="0" xfId="0" applyFont="1" applyBorder="1" applyAlignment="1">
      <alignment vertical="center" wrapText="1"/>
    </xf>
    <xf numFmtId="0" fontId="27" fillId="0" borderId="25" xfId="0" applyFont="1" applyBorder="1">
      <alignment vertical="center"/>
    </xf>
    <xf numFmtId="0" fontId="26" fillId="0" borderId="23" xfId="0" applyFont="1" applyBorder="1">
      <alignment vertical="center"/>
    </xf>
    <xf numFmtId="0" fontId="26" fillId="0" borderId="24" xfId="0" applyFont="1" applyBorder="1" applyAlignment="1">
      <alignment horizontal="distributed" vertical="center"/>
    </xf>
    <xf numFmtId="0" fontId="26" fillId="0" borderId="24" xfId="0" applyFont="1" applyBorder="1" applyAlignment="1">
      <alignment horizontal="center" vertical="center" shrinkToFit="1"/>
    </xf>
    <xf numFmtId="0" fontId="26" fillId="0" borderId="24" xfId="0" applyFont="1" applyBorder="1" applyAlignment="1">
      <alignment horizontal="center" vertical="center"/>
    </xf>
    <xf numFmtId="0" fontId="26" fillId="0" borderId="24" xfId="0" applyFont="1" applyBorder="1" applyProtection="1">
      <alignment vertical="center"/>
      <protection locked="0"/>
    </xf>
    <xf numFmtId="0" fontId="26" fillId="0" borderId="44" xfId="0" applyFont="1" applyBorder="1" applyAlignment="1">
      <alignment horizontal="distributed" vertical="center"/>
    </xf>
    <xf numFmtId="0" fontId="26" fillId="0" borderId="44" xfId="0" applyFont="1" applyBorder="1" applyAlignment="1">
      <alignment vertical="center" shrinkToFit="1"/>
    </xf>
    <xf numFmtId="0" fontId="26" fillId="0" borderId="44" xfId="0" applyFont="1" applyBorder="1" applyAlignment="1">
      <alignment horizontal="center" vertical="center"/>
    </xf>
    <xf numFmtId="0" fontId="26" fillId="0" borderId="32" xfId="0" applyFont="1" applyBorder="1" applyAlignment="1">
      <alignment horizontal="distributed" vertical="center"/>
    </xf>
    <xf numFmtId="0" fontId="26" fillId="0" borderId="32" xfId="0" applyFont="1" applyBorder="1" applyAlignment="1">
      <alignment vertical="center" shrinkToFit="1"/>
    </xf>
    <xf numFmtId="0" fontId="26" fillId="0" borderId="32" xfId="0" applyFont="1" applyBorder="1" applyAlignment="1">
      <alignment horizontal="center" vertical="center"/>
    </xf>
    <xf numFmtId="0" fontId="26" fillId="0" borderId="32" xfId="0" applyFont="1" applyBorder="1" applyAlignment="1">
      <alignment horizontal="center" vertical="center" shrinkToFit="1"/>
    </xf>
    <xf numFmtId="0" fontId="26" fillId="0" borderId="184" xfId="0" applyFont="1" applyBorder="1" applyAlignment="1" applyProtection="1">
      <alignment vertical="center" shrinkToFit="1"/>
      <protection locked="0"/>
    </xf>
    <xf numFmtId="0" fontId="26" fillId="0" borderId="177" xfId="0" applyFont="1" applyBorder="1" applyAlignment="1" applyProtection="1">
      <alignment vertical="center" shrinkToFit="1"/>
      <protection locked="0"/>
    </xf>
    <xf numFmtId="0" fontId="26" fillId="0" borderId="102" xfId="0" applyFont="1" applyBorder="1" applyProtection="1">
      <alignment vertical="center"/>
      <protection locked="0"/>
    </xf>
    <xf numFmtId="0" fontId="26" fillId="0" borderId="15" xfId="0" applyFont="1" applyBorder="1" applyProtection="1">
      <alignment vertical="center"/>
      <protection locked="0"/>
    </xf>
    <xf numFmtId="0" fontId="26" fillId="0" borderId="107" xfId="0" applyFont="1" applyBorder="1" applyProtection="1">
      <alignment vertical="center"/>
      <protection locked="0"/>
    </xf>
    <xf numFmtId="0" fontId="26" fillId="0" borderId="14" xfId="0" applyFont="1" applyBorder="1" applyProtection="1">
      <alignment vertical="center"/>
      <protection locked="0"/>
    </xf>
    <xf numFmtId="0" fontId="26" fillId="0" borderId="176" xfId="0" applyFont="1" applyBorder="1" applyProtection="1">
      <alignment vertical="center"/>
      <protection locked="0"/>
    </xf>
    <xf numFmtId="0" fontId="26" fillId="0" borderId="13" xfId="0" applyFont="1" applyBorder="1" applyProtection="1">
      <alignment vertical="center"/>
      <protection locked="0"/>
    </xf>
    <xf numFmtId="0" fontId="26" fillId="0" borderId="110" xfId="0" applyFont="1" applyBorder="1" applyProtection="1">
      <alignment vertical="center"/>
      <protection locked="0"/>
    </xf>
    <xf numFmtId="0" fontId="26" fillId="0" borderId="179" xfId="0" applyFont="1" applyBorder="1" applyProtection="1">
      <alignment vertical="center"/>
      <protection locked="0"/>
    </xf>
    <xf numFmtId="0" fontId="26" fillId="0" borderId="1" xfId="0" applyFont="1" applyBorder="1" applyProtection="1">
      <alignment vertical="center"/>
      <protection locked="0"/>
    </xf>
    <xf numFmtId="0" fontId="26" fillId="0" borderId="180" xfId="0" applyFont="1" applyBorder="1" applyProtection="1">
      <alignment vertical="center"/>
      <protection locked="0"/>
    </xf>
    <xf numFmtId="0" fontId="26" fillId="0" borderId="181" xfId="0" applyFont="1" applyBorder="1" applyProtection="1">
      <alignment vertical="center"/>
      <protection locked="0"/>
    </xf>
    <xf numFmtId="0" fontId="26" fillId="0" borderId="182" xfId="0" applyFont="1" applyBorder="1" applyProtection="1">
      <alignment vertical="center"/>
      <protection locked="0"/>
    </xf>
    <xf numFmtId="0" fontId="26" fillId="0" borderId="3" xfId="0" applyFont="1" applyBorder="1" applyProtection="1">
      <alignment vertical="center"/>
      <protection locked="0"/>
    </xf>
    <xf numFmtId="0" fontId="26" fillId="0" borderId="183" xfId="0" applyFont="1" applyBorder="1" applyProtection="1">
      <alignment vertical="center"/>
      <protection locked="0"/>
    </xf>
    <xf numFmtId="0" fontId="26" fillId="0" borderId="185" xfId="0" applyFont="1" applyBorder="1" applyProtection="1">
      <alignment vertical="center"/>
      <protection locked="0"/>
    </xf>
    <xf numFmtId="0" fontId="26" fillId="0" borderId="186" xfId="0" applyFont="1" applyBorder="1" applyProtection="1">
      <alignment vertical="center"/>
      <protection locked="0"/>
    </xf>
    <xf numFmtId="0" fontId="26" fillId="0" borderId="187" xfId="0" applyFont="1" applyBorder="1" applyProtection="1">
      <alignment vertical="center"/>
      <protection locked="0"/>
    </xf>
    <xf numFmtId="0" fontId="26" fillId="0" borderId="188" xfId="0" applyFont="1" applyBorder="1" applyProtection="1">
      <alignment vertical="center"/>
      <protection locked="0"/>
    </xf>
    <xf numFmtId="0" fontId="26" fillId="0" borderId="189" xfId="0" applyFont="1" applyBorder="1" applyProtection="1">
      <alignment vertical="center"/>
      <protection locked="0"/>
    </xf>
    <xf numFmtId="0" fontId="26" fillId="0" borderId="190" xfId="0" applyFont="1" applyBorder="1" applyProtection="1">
      <alignment vertical="center"/>
      <protection locked="0"/>
    </xf>
    <xf numFmtId="0" fontId="26" fillId="0" borderId="191" xfId="0" applyFont="1" applyBorder="1" applyProtection="1">
      <alignment vertical="center"/>
      <protection locked="0"/>
    </xf>
    <xf numFmtId="0" fontId="26" fillId="0" borderId="170" xfId="0" applyFont="1" applyBorder="1" applyProtection="1">
      <alignment vertical="center"/>
      <protection locked="0"/>
    </xf>
    <xf numFmtId="0" fontId="26" fillId="0" borderId="194" xfId="0" applyFont="1" applyBorder="1" applyProtection="1">
      <alignment vertical="center"/>
      <protection locked="0"/>
    </xf>
    <xf numFmtId="0" fontId="26" fillId="0" borderId="195" xfId="0" applyFont="1" applyBorder="1" applyProtection="1">
      <alignment vertical="center"/>
      <protection locked="0"/>
    </xf>
    <xf numFmtId="0" fontId="26" fillId="0" borderId="171" xfId="0" applyFont="1" applyBorder="1" applyProtection="1">
      <alignment vertical="center"/>
      <protection locked="0"/>
    </xf>
    <xf numFmtId="0" fontId="26" fillId="0" borderId="196" xfId="0" applyFont="1" applyBorder="1" applyProtection="1">
      <alignment vertical="center"/>
      <protection locked="0"/>
    </xf>
    <xf numFmtId="0" fontId="26" fillId="0" borderId="197" xfId="0" applyFont="1" applyBorder="1" applyProtection="1">
      <alignment vertical="center"/>
      <protection locked="0"/>
    </xf>
    <xf numFmtId="0" fontId="26" fillId="0" borderId="172" xfId="0" applyFont="1" applyBorder="1" applyProtection="1">
      <alignment vertical="center"/>
      <protection locked="0"/>
    </xf>
    <xf numFmtId="0" fontId="26" fillId="0" borderId="198" xfId="0" applyFont="1" applyBorder="1" applyProtection="1">
      <alignment vertical="center"/>
      <protection locked="0"/>
    </xf>
    <xf numFmtId="0" fontId="26" fillId="0" borderId="199" xfId="0" applyFont="1" applyBorder="1" applyProtection="1">
      <alignment vertical="center"/>
      <protection locked="0"/>
    </xf>
    <xf numFmtId="0" fontId="26" fillId="0" borderId="200" xfId="0" applyFont="1" applyBorder="1" applyProtection="1">
      <alignment vertical="center"/>
      <protection locked="0"/>
    </xf>
    <xf numFmtId="0" fontId="26" fillId="0" borderId="201" xfId="0" applyFont="1" applyBorder="1" applyProtection="1">
      <alignment vertical="center"/>
      <protection locked="0"/>
    </xf>
    <xf numFmtId="0" fontId="26" fillId="0" borderId="202" xfId="0" applyFont="1" applyBorder="1" applyProtection="1">
      <alignment vertical="center"/>
      <protection locked="0"/>
    </xf>
    <xf numFmtId="0" fontId="26" fillId="0" borderId="203" xfId="0" applyFont="1" applyBorder="1" applyProtection="1">
      <alignment vertical="center"/>
      <protection locked="0"/>
    </xf>
    <xf numFmtId="0" fontId="26" fillId="0" borderId="204" xfId="0" applyFont="1" applyBorder="1" applyProtection="1">
      <alignment vertical="center"/>
      <protection locked="0"/>
    </xf>
    <xf numFmtId="0" fontId="26" fillId="0" borderId="205" xfId="0" applyFont="1" applyBorder="1" applyProtection="1">
      <alignment vertical="center"/>
      <protection locked="0"/>
    </xf>
    <xf numFmtId="0" fontId="26" fillId="0" borderId="7" xfId="0" applyFont="1" applyBorder="1" applyProtection="1">
      <alignment vertical="center"/>
      <protection locked="0"/>
    </xf>
    <xf numFmtId="0" fontId="26" fillId="0" borderId="206" xfId="0" applyFont="1" applyBorder="1" applyProtection="1">
      <alignment vertical="center"/>
      <protection locked="0"/>
    </xf>
    <xf numFmtId="0" fontId="26" fillId="0" borderId="207" xfId="0" applyFont="1" applyBorder="1" applyProtection="1">
      <alignment vertical="center"/>
      <protection locked="0"/>
    </xf>
    <xf numFmtId="0" fontId="26" fillId="0" borderId="208" xfId="0" applyFont="1" applyBorder="1" applyProtection="1">
      <alignment vertical="center"/>
      <protection locked="0"/>
    </xf>
    <xf numFmtId="0" fontId="26" fillId="0" borderId="9" xfId="0" applyFont="1" applyBorder="1" applyProtection="1">
      <alignment vertical="center"/>
      <protection locked="0"/>
    </xf>
    <xf numFmtId="0" fontId="26" fillId="0" borderId="209" xfId="0" applyFont="1" applyBorder="1" applyProtection="1">
      <alignment vertical="center"/>
      <protection locked="0"/>
    </xf>
    <xf numFmtId="0" fontId="26" fillId="0" borderId="173" xfId="0" applyFont="1" applyBorder="1" applyProtection="1">
      <alignment vertical="center"/>
      <protection locked="0"/>
    </xf>
    <xf numFmtId="0" fontId="26" fillId="0" borderId="210" xfId="0" applyFont="1" applyBorder="1" applyProtection="1">
      <alignment vertical="center"/>
      <protection locked="0"/>
    </xf>
    <xf numFmtId="0" fontId="26" fillId="0" borderId="211" xfId="0" applyFont="1" applyBorder="1" applyProtection="1">
      <alignment vertical="center"/>
      <protection locked="0"/>
    </xf>
    <xf numFmtId="0" fontId="26" fillId="0" borderId="174" xfId="0" applyFont="1" applyBorder="1" applyProtection="1">
      <alignment vertical="center"/>
      <protection locked="0"/>
    </xf>
    <xf numFmtId="0" fontId="26" fillId="0" borderId="212" xfId="0" applyFont="1" applyBorder="1" applyProtection="1">
      <alignment vertical="center"/>
      <protection locked="0"/>
    </xf>
    <xf numFmtId="0" fontId="26" fillId="0" borderId="213" xfId="0" applyFont="1" applyBorder="1" applyProtection="1">
      <alignment vertical="center"/>
      <protection locked="0"/>
    </xf>
    <xf numFmtId="0" fontId="26" fillId="0" borderId="175" xfId="0" applyFont="1" applyBorder="1" applyProtection="1">
      <alignment vertical="center"/>
      <protection locked="0"/>
    </xf>
    <xf numFmtId="0" fontId="26" fillId="0" borderId="214" xfId="0" applyFont="1" applyBorder="1" applyProtection="1">
      <alignment vertical="center"/>
      <protection locked="0"/>
    </xf>
    <xf numFmtId="0" fontId="26" fillId="0" borderId="64" xfId="0" applyFont="1" applyBorder="1" applyProtection="1">
      <alignment vertical="center"/>
      <protection locked="0"/>
    </xf>
    <xf numFmtId="0" fontId="26" fillId="0" borderId="23" xfId="0" applyFont="1" applyBorder="1" applyProtection="1">
      <alignment vertical="center"/>
      <protection locked="0"/>
    </xf>
    <xf numFmtId="0" fontId="26" fillId="0" borderId="10" xfId="0" applyFont="1" applyBorder="1" applyProtection="1">
      <alignment vertical="center"/>
      <protection locked="0"/>
    </xf>
    <xf numFmtId="0" fontId="26" fillId="0" borderId="11" xfId="0" applyFont="1" applyBorder="1" applyProtection="1">
      <alignment vertical="center"/>
      <protection locked="0"/>
    </xf>
    <xf numFmtId="0" fontId="26" fillId="0" borderId="12" xfId="0" applyFont="1" applyBorder="1" applyProtection="1">
      <alignment vertical="center"/>
      <protection locked="0"/>
    </xf>
    <xf numFmtId="0" fontId="26" fillId="0" borderId="0" xfId="0" applyFont="1" applyBorder="1">
      <alignment vertical="center"/>
    </xf>
    <xf numFmtId="0" fontId="26" fillId="0" borderId="215" xfId="0" applyFont="1" applyBorder="1" applyProtection="1">
      <alignment vertical="center"/>
      <protection locked="0"/>
    </xf>
    <xf numFmtId="0" fontId="26" fillId="0" borderId="20" xfId="0" applyFont="1" applyBorder="1" applyProtection="1">
      <alignment vertical="center"/>
      <protection locked="0"/>
    </xf>
    <xf numFmtId="0" fontId="26" fillId="0" borderId="21" xfId="0" applyFont="1" applyBorder="1" applyProtection="1">
      <alignment vertical="center"/>
      <protection locked="0"/>
    </xf>
    <xf numFmtId="0" fontId="26" fillId="0" borderId="216" xfId="0" applyFont="1" applyBorder="1" applyProtection="1">
      <alignment vertical="center"/>
      <protection locked="0"/>
    </xf>
    <xf numFmtId="0" fontId="26" fillId="0" borderId="144" xfId="0" applyFont="1" applyBorder="1" applyProtection="1">
      <alignment vertical="center"/>
      <protection locked="0"/>
    </xf>
    <xf numFmtId="0" fontId="26" fillId="0" borderId="217" xfId="0" applyFont="1" applyBorder="1" applyProtection="1">
      <alignment vertical="center"/>
      <protection locked="0"/>
    </xf>
    <xf numFmtId="0" fontId="26" fillId="0" borderId="218" xfId="0" applyFont="1" applyBorder="1" applyProtection="1">
      <alignment vertical="center"/>
      <protection locked="0"/>
    </xf>
    <xf numFmtId="0" fontId="26" fillId="0" borderId="115" xfId="0" applyFont="1" applyBorder="1" applyProtection="1">
      <alignment vertical="center"/>
      <protection locked="0"/>
    </xf>
    <xf numFmtId="0" fontId="26" fillId="0" borderId="116" xfId="0" applyFont="1" applyBorder="1" applyProtection="1">
      <alignment vertical="center"/>
      <protection locked="0"/>
    </xf>
    <xf numFmtId="0" fontId="26" fillId="0" borderId="219" xfId="0" applyFont="1" applyBorder="1" applyProtection="1">
      <alignment vertical="center"/>
      <protection locked="0"/>
    </xf>
    <xf numFmtId="0" fontId="26" fillId="0" borderId="54" xfId="0" applyFont="1" applyBorder="1" applyProtection="1">
      <alignment vertical="center"/>
      <protection locked="0"/>
    </xf>
    <xf numFmtId="0" fontId="26" fillId="0" borderId="57" xfId="0" applyFont="1" applyBorder="1" applyProtection="1">
      <alignment vertical="center"/>
      <protection locked="0"/>
    </xf>
    <xf numFmtId="0" fontId="26" fillId="0" borderId="62" xfId="0" applyFont="1" applyBorder="1" applyAlignment="1">
      <alignment vertical="center"/>
    </xf>
    <xf numFmtId="0" fontId="26" fillId="0" borderId="85" xfId="0" applyFont="1" applyBorder="1">
      <alignment vertical="center"/>
    </xf>
    <xf numFmtId="0" fontId="26" fillId="0" borderId="61" xfId="0" applyFont="1" applyBorder="1" applyAlignment="1">
      <alignment vertical="center"/>
    </xf>
    <xf numFmtId="0" fontId="26" fillId="0" borderId="63" xfId="0" applyFont="1" applyBorder="1">
      <alignment vertical="center"/>
    </xf>
    <xf numFmtId="0" fontId="26" fillId="0" borderId="0" xfId="0" applyFont="1" applyAlignment="1">
      <alignment vertical="center"/>
    </xf>
    <xf numFmtId="0" fontId="26" fillId="0" borderId="86" xfId="0" applyFont="1" applyBorder="1">
      <alignment vertical="center"/>
    </xf>
    <xf numFmtId="0" fontId="26" fillId="0" borderId="34" xfId="0" applyFont="1" applyBorder="1">
      <alignment vertical="center"/>
    </xf>
    <xf numFmtId="0" fontId="26" fillId="0" borderId="0" xfId="0" applyFont="1" applyAlignment="1">
      <alignment horizontal="center" vertical="center"/>
    </xf>
    <xf numFmtId="0" fontId="36" fillId="0" borderId="0" xfId="0" applyFont="1" applyAlignment="1">
      <alignment vertical="center"/>
    </xf>
    <xf numFmtId="0" fontId="35" fillId="0" borderId="86" xfId="0" applyFont="1" applyBorder="1">
      <alignment vertical="center"/>
    </xf>
    <xf numFmtId="0" fontId="26" fillId="0" borderId="80" xfId="0" applyFont="1" applyBorder="1">
      <alignment vertical="center"/>
    </xf>
    <xf numFmtId="0" fontId="30" fillId="0" borderId="25" xfId="0" applyFont="1" applyBorder="1">
      <alignment vertical="center"/>
    </xf>
    <xf numFmtId="0" fontId="26" fillId="0" borderId="25" xfId="0" applyFont="1" applyBorder="1">
      <alignment vertical="center"/>
    </xf>
    <xf numFmtId="0" fontId="30" fillId="0" borderId="94" xfId="0" applyFont="1" applyBorder="1">
      <alignment vertical="center"/>
    </xf>
    <xf numFmtId="0" fontId="26" fillId="0" borderId="10" xfId="0" applyFont="1" applyBorder="1">
      <alignment vertical="center"/>
    </xf>
    <xf numFmtId="0" fontId="36" fillId="0" borderId="0" xfId="0" applyFont="1" applyBorder="1">
      <alignment vertical="center"/>
    </xf>
    <xf numFmtId="0" fontId="26" fillId="0" borderId="64" xfId="0" applyFont="1" applyBorder="1">
      <alignment vertical="center"/>
    </xf>
    <xf numFmtId="0" fontId="26" fillId="0" borderId="36" xfId="0" applyFont="1" applyBorder="1">
      <alignment vertical="center"/>
    </xf>
    <xf numFmtId="0" fontId="26" fillId="0" borderId="24" xfId="0" applyFont="1" applyBorder="1">
      <alignment vertical="center"/>
    </xf>
    <xf numFmtId="0" fontId="26" fillId="0" borderId="94" xfId="0" applyFont="1" applyBorder="1">
      <alignment vertical="center"/>
    </xf>
    <xf numFmtId="0" fontId="26" fillId="0" borderId="68" xfId="0" applyFont="1" applyBorder="1">
      <alignment vertical="center"/>
    </xf>
    <xf numFmtId="0" fontId="26" fillId="0" borderId="120" xfId="0" applyFont="1" applyBorder="1">
      <alignment vertical="center"/>
    </xf>
    <xf numFmtId="0" fontId="26" fillId="0" borderId="89" xfId="0" applyFont="1" applyBorder="1">
      <alignment vertical="center"/>
    </xf>
    <xf numFmtId="0" fontId="26" fillId="0" borderId="32" xfId="0" applyFont="1" applyBorder="1">
      <alignment vertical="center"/>
    </xf>
    <xf numFmtId="0" fontId="26" fillId="0" borderId="18" xfId="0" applyFont="1" applyBorder="1">
      <alignment vertical="center"/>
    </xf>
    <xf numFmtId="0" fontId="26" fillId="0" borderId="56" xfId="0" applyFont="1" applyBorder="1">
      <alignment vertical="center"/>
    </xf>
    <xf numFmtId="0" fontId="26" fillId="0" borderId="61" xfId="0" applyFont="1" applyBorder="1">
      <alignment vertical="center"/>
    </xf>
    <xf numFmtId="0" fontId="26" fillId="0" borderId="62" xfId="0" applyFont="1" applyBorder="1">
      <alignment vertical="center"/>
    </xf>
    <xf numFmtId="0" fontId="26" fillId="0" borderId="25" xfId="0" applyFont="1" applyBorder="1" applyAlignment="1">
      <alignment vertical="center"/>
    </xf>
    <xf numFmtId="0" fontId="26" fillId="0" borderId="30" xfId="0" applyFont="1" applyBorder="1" applyProtection="1">
      <alignment vertical="center"/>
      <protection locked="0"/>
    </xf>
    <xf numFmtId="0" fontId="26" fillId="0" borderId="51" xfId="0" applyFont="1" applyBorder="1" applyProtection="1">
      <alignment vertical="center"/>
      <protection locked="0"/>
    </xf>
    <xf numFmtId="0" fontId="26" fillId="0" borderId="32" xfId="0" applyFont="1" applyBorder="1" applyProtection="1">
      <alignment vertical="center"/>
      <protection locked="0"/>
    </xf>
    <xf numFmtId="0" fontId="26" fillId="0" borderId="44" xfId="0" applyFont="1" applyBorder="1" applyProtection="1">
      <alignment vertical="center"/>
      <protection locked="0"/>
    </xf>
    <xf numFmtId="0" fontId="26" fillId="0" borderId="129" xfId="0" applyFont="1" applyBorder="1" applyProtection="1">
      <alignment vertical="center"/>
      <protection locked="0"/>
    </xf>
    <xf numFmtId="0" fontId="26" fillId="0" borderId="0" xfId="0" applyFont="1" applyAlignment="1">
      <alignment vertical="center" shrinkToFit="1"/>
    </xf>
    <xf numFmtId="0" fontId="26" fillId="0" borderId="0" xfId="0" applyFont="1" applyBorder="1" applyAlignment="1">
      <alignment horizontal="center" vertical="center"/>
    </xf>
    <xf numFmtId="0" fontId="31" fillId="0" borderId="0" xfId="0" applyFont="1" applyAlignment="1">
      <alignment horizontal="center" vertical="center"/>
    </xf>
    <xf numFmtId="0" fontId="35" fillId="0" borderId="0" xfId="0" applyFont="1">
      <alignment vertical="center"/>
    </xf>
    <xf numFmtId="0" fontId="31" fillId="0" borderId="0" xfId="0" applyFont="1">
      <alignment vertical="center"/>
    </xf>
    <xf numFmtId="0" fontId="31" fillId="0" borderId="23" xfId="0" applyFont="1" applyBorder="1">
      <alignment vertical="center"/>
    </xf>
    <xf numFmtId="0" fontId="26" fillId="0" borderId="8" xfId="0" applyFont="1" applyBorder="1" applyAlignment="1">
      <alignment vertical="center"/>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0" xfId="0" applyFont="1" applyAlignment="1">
      <alignment vertical="top"/>
    </xf>
    <xf numFmtId="0" fontId="26" fillId="0" borderId="56" xfId="0" applyFont="1" applyBorder="1" applyAlignment="1">
      <alignment vertical="center" shrinkToFit="1"/>
    </xf>
    <xf numFmtId="0" fontId="26" fillId="0" borderId="50" xfId="0" applyFont="1" applyBorder="1" applyAlignment="1">
      <alignment horizontal="center" vertical="center" shrinkToFit="1"/>
    </xf>
    <xf numFmtId="0" fontId="26" fillId="0" borderId="146" xfId="0" applyFont="1" applyBorder="1" applyAlignment="1">
      <alignment horizontal="center" vertical="center" shrinkToFit="1"/>
    </xf>
    <xf numFmtId="0" fontId="26" fillId="0" borderId="147"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148" xfId="0" applyFont="1" applyBorder="1" applyAlignment="1">
      <alignment horizontal="center" vertical="center" shrinkToFit="1"/>
    </xf>
    <xf numFmtId="0" fontId="26" fillId="0" borderId="149" xfId="0" applyFont="1" applyBorder="1" applyAlignment="1">
      <alignment horizontal="center" vertical="center" shrinkToFit="1"/>
    </xf>
    <xf numFmtId="0" fontId="26" fillId="0" borderId="29" xfId="0" applyFont="1" applyBorder="1" applyAlignment="1">
      <alignment horizontal="center" vertical="center" shrinkToFit="1"/>
    </xf>
    <xf numFmtId="0" fontId="26" fillId="0" borderId="150" xfId="0" applyFont="1" applyBorder="1" applyAlignment="1">
      <alignment horizontal="center" vertical="center" shrinkToFit="1"/>
    </xf>
    <xf numFmtId="0" fontId="26" fillId="0" borderId="151" xfId="0" applyFont="1" applyBorder="1" applyAlignment="1">
      <alignment horizontal="center" vertical="center" shrinkToFit="1"/>
    </xf>
    <xf numFmtId="178" fontId="26" fillId="0" borderId="24" xfId="0" applyNumberFormat="1" applyFont="1" applyBorder="1">
      <alignment vertical="center"/>
    </xf>
    <xf numFmtId="0" fontId="26" fillId="0" borderId="24" xfId="0" applyNumberFormat="1" applyFont="1" applyBorder="1">
      <alignment vertical="center"/>
    </xf>
    <xf numFmtId="0" fontId="26" fillId="0" borderId="17" xfId="0" applyFont="1" applyBorder="1" applyAlignment="1">
      <alignment vertical="center"/>
    </xf>
    <xf numFmtId="0" fontId="26" fillId="0" borderId="43" xfId="0" applyFont="1" applyBorder="1" applyAlignment="1">
      <alignment vertical="center"/>
    </xf>
    <xf numFmtId="0" fontId="26" fillId="0" borderId="91" xfId="0" applyFont="1" applyFill="1" applyBorder="1" applyAlignment="1">
      <alignment horizontal="center" vertical="center"/>
    </xf>
    <xf numFmtId="0" fontId="26" fillId="0" borderId="0" xfId="0" applyFont="1" applyBorder="1" applyAlignment="1">
      <alignment horizontal="left" vertical="center"/>
    </xf>
    <xf numFmtId="0" fontId="26" fillId="0" borderId="0" xfId="0" applyFont="1" applyAlignment="1">
      <alignment horizontal="left" vertical="center"/>
    </xf>
    <xf numFmtId="0" fontId="26" fillId="0" borderId="24" xfId="0" applyFont="1" applyFill="1" applyBorder="1" applyAlignment="1">
      <alignment horizontal="center" vertical="center"/>
    </xf>
    <xf numFmtId="0" fontId="26" fillId="0" borderId="24" xfId="0" applyFont="1" applyBorder="1" applyAlignment="1">
      <alignment vertical="center" shrinkToFit="1"/>
    </xf>
    <xf numFmtId="0" fontId="26" fillId="0" borderId="23" xfId="0" applyFont="1" applyBorder="1" applyAlignment="1">
      <alignment horizontal="center" vertical="center" shrinkToFit="1"/>
    </xf>
    <xf numFmtId="0" fontId="16" fillId="0" borderId="0" xfId="0" applyFont="1" applyAlignment="1">
      <alignment vertical="center"/>
    </xf>
    <xf numFmtId="0" fontId="26" fillId="0" borderId="23" xfId="0" applyFont="1" applyBorder="1" applyAlignment="1">
      <alignment horizontal="center" vertical="center"/>
    </xf>
    <xf numFmtId="0" fontId="26" fillId="0" borderId="43" xfId="0" applyFont="1" applyFill="1" applyBorder="1" applyAlignment="1">
      <alignment vertical="center"/>
    </xf>
    <xf numFmtId="0" fontId="26" fillId="0" borderId="42" xfId="0" applyFont="1" applyFill="1" applyBorder="1" applyAlignment="1">
      <alignment vertical="center"/>
    </xf>
    <xf numFmtId="0" fontId="16" fillId="0" borderId="142" xfId="0" applyFont="1" applyBorder="1" applyAlignment="1">
      <alignment vertical="center"/>
    </xf>
    <xf numFmtId="0" fontId="16" fillId="0" borderId="0" xfId="0" applyFont="1" applyBorder="1" applyAlignment="1">
      <alignment vertical="center"/>
    </xf>
    <xf numFmtId="0" fontId="26" fillId="0" borderId="17" xfId="0" applyFont="1" applyFill="1" applyBorder="1" applyAlignment="1">
      <alignment horizontal="center" vertical="center"/>
    </xf>
    <xf numFmtId="0" fontId="16" fillId="0" borderId="0" xfId="0" applyFont="1" applyBorder="1" applyAlignment="1">
      <alignment horizontal="center" vertical="center"/>
    </xf>
    <xf numFmtId="0" fontId="26" fillId="0" borderId="6" xfId="0" applyFont="1" applyFill="1" applyBorder="1" applyAlignment="1">
      <alignment vertical="center"/>
    </xf>
    <xf numFmtId="0" fontId="26" fillId="0" borderId="0" xfId="0" applyFont="1" applyFill="1" applyBorder="1" applyAlignment="1">
      <alignment vertical="center"/>
    </xf>
    <xf numFmtId="0" fontId="26" fillId="0" borderId="43" xfId="0" applyFont="1" applyBorder="1">
      <alignment vertical="center"/>
    </xf>
    <xf numFmtId="49" fontId="8" fillId="0" borderId="86" xfId="2" applyNumberFormat="1" applyFont="1" applyBorder="1" applyAlignment="1">
      <alignment vertical="center" shrinkToFit="1"/>
    </xf>
    <xf numFmtId="0" fontId="26" fillId="0" borderId="0" xfId="0" applyFont="1" applyAlignment="1">
      <alignment horizontal="center" vertical="top"/>
    </xf>
    <xf numFmtId="0" fontId="26" fillId="0" borderId="0" xfId="0" applyFont="1" applyAlignment="1">
      <alignment horizontal="left" vertical="top"/>
    </xf>
    <xf numFmtId="0" fontId="26" fillId="0" borderId="0" xfId="0" applyFont="1" applyAlignment="1">
      <alignment horizontal="left" vertical="top" wrapText="1"/>
    </xf>
    <xf numFmtId="57" fontId="26" fillId="0" borderId="0" xfId="0" applyNumberFormat="1" applyFont="1">
      <alignment vertical="center"/>
    </xf>
    <xf numFmtId="0" fontId="17" fillId="0" borderId="6" xfId="2" applyNumberFormat="1" applyFont="1" applyBorder="1" applyAlignment="1">
      <alignment vertical="center"/>
    </xf>
    <xf numFmtId="0" fontId="17" fillId="0" borderId="0" xfId="2" applyNumberFormat="1" applyFont="1" applyBorder="1" applyAlignment="1">
      <alignment vertical="center"/>
    </xf>
    <xf numFmtId="0" fontId="26" fillId="0" borderId="23" xfId="0" applyFont="1" applyBorder="1" applyAlignment="1" applyProtection="1">
      <alignment vertical="center"/>
    </xf>
    <xf numFmtId="0" fontId="26" fillId="0" borderId="36" xfId="0" applyFont="1" applyBorder="1" applyAlignment="1" applyProtection="1">
      <alignment vertical="center"/>
    </xf>
    <xf numFmtId="0" fontId="26" fillId="0" borderId="91" xfId="0" applyFont="1" applyBorder="1" applyAlignment="1" applyProtection="1">
      <alignment vertical="center"/>
    </xf>
    <xf numFmtId="0" fontId="26" fillId="0" borderId="92" xfId="0" applyFont="1" applyBorder="1" applyAlignment="1" applyProtection="1">
      <alignment vertical="center"/>
    </xf>
    <xf numFmtId="0" fontId="42" fillId="0" borderId="0" xfId="0" applyFont="1">
      <alignment vertical="center"/>
    </xf>
    <xf numFmtId="0" fontId="26" fillId="0" borderId="0" xfId="0" applyFont="1" applyAlignment="1">
      <alignment horizontal="left" vertical="center"/>
    </xf>
    <xf numFmtId="0" fontId="26" fillId="0" borderId="24" xfId="0" applyFont="1" applyBorder="1" applyAlignment="1">
      <alignment horizontal="center" vertical="center" shrinkToFit="1"/>
    </xf>
    <xf numFmtId="0" fontId="26" fillId="0" borderId="0" xfId="0" applyFont="1" applyAlignment="1">
      <alignment horizontal="center" vertical="center" shrinkToFit="1"/>
    </xf>
    <xf numFmtId="0" fontId="26" fillId="0" borderId="0" xfId="0" applyFont="1" applyBorder="1" applyAlignment="1">
      <alignment vertical="center" shrinkToFit="1"/>
    </xf>
    <xf numFmtId="0" fontId="26" fillId="0" borderId="0" xfId="0" applyFont="1" applyBorder="1" applyAlignment="1">
      <alignment horizontal="center" vertical="center" shrinkToFit="1"/>
    </xf>
    <xf numFmtId="0" fontId="35" fillId="0" borderId="0" xfId="0" applyFont="1" applyAlignment="1">
      <alignment vertical="center" shrinkToFit="1"/>
    </xf>
    <xf numFmtId="0" fontId="36" fillId="0" borderId="19" xfId="0" applyFont="1" applyBorder="1" applyAlignment="1">
      <alignment vertical="center" shrinkToFit="1"/>
    </xf>
    <xf numFmtId="0" fontId="36" fillId="0" borderId="20" xfId="0" applyFont="1" applyBorder="1" applyAlignment="1">
      <alignment vertical="center" shrinkToFit="1"/>
    </xf>
    <xf numFmtId="0" fontId="36" fillId="0" borderId="21" xfId="0" applyFont="1" applyBorder="1" applyAlignment="1">
      <alignment vertical="center" shrinkToFit="1"/>
    </xf>
    <xf numFmtId="0" fontId="26" fillId="0" borderId="1" xfId="0" applyFont="1" applyBorder="1" applyAlignment="1">
      <alignment vertical="center" shrinkToFit="1"/>
    </xf>
    <xf numFmtId="0" fontId="26" fillId="0" borderId="2" xfId="0" applyFont="1" applyBorder="1" applyAlignment="1">
      <alignment vertical="center" shrinkToFit="1"/>
    </xf>
    <xf numFmtId="0" fontId="26" fillId="0" borderId="3" xfId="0" applyFont="1" applyBorder="1" applyAlignment="1">
      <alignment vertical="center" shrinkToFit="1"/>
    </xf>
    <xf numFmtId="0" fontId="26" fillId="0" borderId="4" xfId="0" applyFont="1" applyBorder="1" applyAlignment="1">
      <alignment vertical="center" shrinkToFit="1"/>
    </xf>
    <xf numFmtId="0" fontId="26" fillId="0" borderId="5" xfId="0" applyFont="1" applyBorder="1" applyAlignment="1">
      <alignment vertical="center" shrinkToFit="1"/>
    </xf>
    <xf numFmtId="0" fontId="35" fillId="0" borderId="215" xfId="0" applyFont="1" applyBorder="1" applyAlignment="1">
      <alignment vertical="center" shrinkToFit="1"/>
    </xf>
    <xf numFmtId="0" fontId="35" fillId="0" borderId="20" xfId="0" applyFont="1" applyBorder="1" applyAlignment="1">
      <alignment vertical="center" shrinkToFit="1"/>
    </xf>
    <xf numFmtId="0" fontId="35" fillId="0" borderId="21" xfId="0" applyFont="1" applyBorder="1" applyAlignment="1">
      <alignment vertical="center" shrinkToFit="1"/>
    </xf>
    <xf numFmtId="0" fontId="26" fillId="0" borderId="7" xfId="0" applyFont="1" applyBorder="1" applyAlignment="1">
      <alignment vertical="center" shrinkToFit="1"/>
    </xf>
    <xf numFmtId="0" fontId="26" fillId="0" borderId="8" xfId="0" applyFont="1" applyBorder="1" applyAlignment="1">
      <alignment vertical="center" shrinkToFit="1"/>
    </xf>
    <xf numFmtId="0" fontId="26" fillId="0" borderId="9" xfId="0" applyFont="1" applyBorder="1" applyAlignment="1">
      <alignment vertical="center" shrinkToFit="1"/>
    </xf>
    <xf numFmtId="0" fontId="26" fillId="0" borderId="25" xfId="0" applyFont="1" applyBorder="1" applyAlignment="1">
      <alignment vertical="center" shrinkToFit="1"/>
    </xf>
    <xf numFmtId="0" fontId="26" fillId="0" borderId="0" xfId="0" applyFont="1" applyAlignment="1">
      <alignment vertical="top" shrinkToFit="1"/>
    </xf>
    <xf numFmtId="0" fontId="26" fillId="0" borderId="37" xfId="0" applyFont="1" applyBorder="1" applyAlignment="1">
      <alignment vertical="center" shrinkToFit="1"/>
    </xf>
    <xf numFmtId="0" fontId="26" fillId="0" borderId="214" xfId="0" applyFont="1" applyBorder="1" applyAlignment="1">
      <alignment vertical="center" shrinkToFit="1"/>
    </xf>
    <xf numFmtId="0" fontId="26" fillId="0" borderId="16" xfId="0" applyFont="1" applyBorder="1" applyAlignment="1">
      <alignment vertical="center" shrinkToFit="1"/>
    </xf>
    <xf numFmtId="0" fontId="26" fillId="0" borderId="51" xfId="0" applyFont="1" applyBorder="1" applyAlignment="1">
      <alignment vertical="center" shrinkToFit="1"/>
    </xf>
    <xf numFmtId="0" fontId="26" fillId="0" borderId="146" xfId="0" applyFont="1" applyBorder="1" applyAlignment="1">
      <alignment vertical="center" shrinkToFit="1"/>
    </xf>
    <xf numFmtId="0" fontId="26" fillId="0" borderId="147" xfId="0" applyFont="1" applyBorder="1" applyAlignment="1">
      <alignment vertical="center" shrinkToFit="1"/>
    </xf>
    <xf numFmtId="0" fontId="26" fillId="0" borderId="67" xfId="0" applyFont="1" applyBorder="1" applyAlignment="1">
      <alignment vertical="center" shrinkToFit="1"/>
    </xf>
    <xf numFmtId="0" fontId="26" fillId="0" borderId="90" xfId="0" applyFont="1" applyBorder="1" applyAlignment="1">
      <alignment vertical="center" shrinkToFit="1"/>
    </xf>
    <xf numFmtId="0" fontId="35" fillId="0" borderId="19" xfId="0" applyFont="1" applyBorder="1" applyAlignment="1">
      <alignment vertical="center" shrinkToFit="1"/>
    </xf>
    <xf numFmtId="0" fontId="35" fillId="0" borderId="22" xfId="0" applyFont="1" applyBorder="1" applyAlignment="1">
      <alignment vertical="center" shrinkToFit="1"/>
    </xf>
    <xf numFmtId="0" fontId="26" fillId="0" borderId="6" xfId="0" applyFont="1" applyBorder="1" applyAlignment="1">
      <alignment vertical="center" shrinkToFit="1"/>
    </xf>
    <xf numFmtId="0" fontId="26" fillId="0" borderId="13" xfId="0" applyFont="1" applyBorder="1" applyAlignment="1">
      <alignment vertical="center" shrinkToFit="1"/>
    </xf>
    <xf numFmtId="0" fontId="26" fillId="0" borderId="14" xfId="0" applyFont="1" applyBorder="1" applyAlignment="1">
      <alignment vertical="center" shrinkToFit="1"/>
    </xf>
    <xf numFmtId="0" fontId="26" fillId="0" borderId="15" xfId="0" applyFont="1" applyBorder="1" applyAlignment="1">
      <alignment vertical="center" shrinkToFit="1"/>
    </xf>
    <xf numFmtId="0" fontId="26" fillId="0" borderId="12" xfId="0" applyFont="1" applyBorder="1" applyAlignment="1">
      <alignment vertical="center" shrinkToFit="1"/>
    </xf>
    <xf numFmtId="49" fontId="26" fillId="0" borderId="0" xfId="0" applyNumberFormat="1" applyFont="1" applyAlignment="1">
      <alignment vertical="center"/>
    </xf>
    <xf numFmtId="58" fontId="27" fillId="0" borderId="0" xfId="0" applyNumberFormat="1" applyFont="1" applyAlignment="1">
      <alignment vertical="center" wrapText="1"/>
    </xf>
    <xf numFmtId="0" fontId="26" fillId="0" borderId="0" xfId="0" applyFont="1" applyAlignment="1">
      <alignment horizontal="distributed" vertical="center"/>
    </xf>
    <xf numFmtId="49" fontId="26" fillId="0" borderId="0" xfId="0" applyNumberFormat="1" applyFont="1" applyAlignment="1">
      <alignment vertical="center" wrapText="1"/>
    </xf>
    <xf numFmtId="49" fontId="26" fillId="0" borderId="0" xfId="0" applyNumberFormat="1" applyFont="1" applyAlignment="1">
      <alignment horizontal="left" vertical="center" wrapText="1"/>
    </xf>
    <xf numFmtId="0" fontId="27" fillId="0" borderId="0" xfId="0" applyFont="1" applyAlignment="1">
      <alignment vertical="center"/>
    </xf>
    <xf numFmtId="0" fontId="27" fillId="0" borderId="0" xfId="0" applyFont="1" applyAlignment="1">
      <alignment horizontal="left" vertical="center" shrinkToFit="1"/>
    </xf>
    <xf numFmtId="0" fontId="8" fillId="0" borderId="215" xfId="2" applyNumberFormat="1" applyFont="1" applyBorder="1" applyAlignment="1">
      <alignment horizontal="center" vertical="center" shrinkToFit="1"/>
    </xf>
    <xf numFmtId="0" fontId="8" fillId="0" borderId="147" xfId="2" applyNumberFormat="1" applyFont="1" applyBorder="1" applyAlignment="1">
      <alignment horizontal="center" vertical="center" shrinkToFit="1"/>
    </xf>
    <xf numFmtId="0" fontId="8" fillId="0" borderId="146" xfId="2" applyNumberFormat="1" applyFont="1" applyBorder="1" applyAlignment="1">
      <alignment horizontal="center" vertical="center" shrinkToFit="1"/>
    </xf>
    <xf numFmtId="0" fontId="8" fillId="0" borderId="20" xfId="2" applyNumberFormat="1" applyFont="1" applyBorder="1" applyAlignment="1">
      <alignment horizontal="center" vertical="center" shrinkToFit="1"/>
    </xf>
    <xf numFmtId="0" fontId="8" fillId="0" borderId="21" xfId="2" applyNumberFormat="1" applyFont="1" applyBorder="1" applyAlignment="1">
      <alignment horizontal="center" vertical="center" shrinkToFit="1"/>
    </xf>
    <xf numFmtId="0" fontId="8" fillId="0" borderId="216" xfId="2" applyNumberFormat="1" applyFont="1" applyBorder="1" applyAlignment="1">
      <alignment horizontal="center" vertical="center" shrinkToFit="1"/>
    </xf>
    <xf numFmtId="0" fontId="8" fillId="0" borderId="217" xfId="2" applyNumberFormat="1" applyFont="1" applyBorder="1" applyAlignment="1">
      <alignment horizontal="center" vertical="center" shrinkToFit="1"/>
    </xf>
    <xf numFmtId="0" fontId="8" fillId="0" borderId="219" xfId="2" applyNumberFormat="1" applyFont="1" applyBorder="1" applyAlignment="1">
      <alignment horizontal="center" vertical="center" shrinkToFit="1"/>
    </xf>
    <xf numFmtId="0" fontId="8" fillId="0" borderId="151" xfId="2" applyNumberFormat="1" applyFont="1" applyBorder="1" applyAlignment="1">
      <alignment horizontal="center" vertical="center" shrinkToFit="1"/>
    </xf>
    <xf numFmtId="0" fontId="8" fillId="0" borderId="150" xfId="2" applyNumberFormat="1" applyFont="1" applyBorder="1" applyAlignment="1">
      <alignment horizontal="center" vertical="center" shrinkToFit="1"/>
    </xf>
    <xf numFmtId="0" fontId="8" fillId="0" borderId="54" xfId="2" applyNumberFormat="1" applyFont="1" applyBorder="1" applyAlignment="1">
      <alignment horizontal="center" vertical="center" shrinkToFit="1"/>
    </xf>
    <xf numFmtId="0" fontId="8" fillId="0" borderId="57" xfId="2" applyNumberFormat="1" applyFont="1" applyBorder="1" applyAlignment="1">
      <alignment horizontal="center" vertical="center" shrinkToFit="1"/>
    </xf>
    <xf numFmtId="0" fontId="26" fillId="0" borderId="86" xfId="0" applyFont="1" applyBorder="1" applyAlignment="1">
      <alignment vertical="center"/>
    </xf>
    <xf numFmtId="0" fontId="26" fillId="0" borderId="0" xfId="0" applyFont="1" applyFill="1" applyAlignment="1">
      <alignment vertical="center"/>
    </xf>
    <xf numFmtId="0" fontId="27" fillId="0" borderId="0" xfId="0" applyFont="1" applyAlignment="1">
      <alignment vertical="center" wrapText="1" shrinkToFit="1"/>
    </xf>
    <xf numFmtId="0" fontId="26" fillId="0" borderId="58" xfId="0" applyFont="1" applyBorder="1" applyAlignment="1">
      <alignment horizontal="center" vertical="center" shrinkToFit="1"/>
    </xf>
    <xf numFmtId="0" fontId="26" fillId="0" borderId="93" xfId="0" applyFont="1" applyBorder="1" applyAlignment="1">
      <alignment horizontal="center" vertical="center" shrinkToFit="1"/>
    </xf>
    <xf numFmtId="0" fontId="27" fillId="0" borderId="0" xfId="0" applyFont="1" applyAlignment="1">
      <alignment vertical="center"/>
    </xf>
    <xf numFmtId="0" fontId="27" fillId="0" borderId="0" xfId="0" applyFont="1" applyAlignment="1">
      <alignment horizontal="center" vertical="center" shrinkToFit="1"/>
    </xf>
    <xf numFmtId="0" fontId="26" fillId="0" borderId="0" xfId="0" applyFont="1" applyAlignment="1">
      <alignment horizontal="left" vertical="center" indent="2" shrinkToFit="1"/>
    </xf>
    <xf numFmtId="0" fontId="26" fillId="0" borderId="0" xfId="0" applyFont="1" applyAlignment="1">
      <alignment horizontal="left" vertical="top" wrapText="1"/>
    </xf>
    <xf numFmtId="0" fontId="26" fillId="0" borderId="0" xfId="0" applyFont="1" applyAlignment="1">
      <alignment horizontal="center" vertical="center"/>
    </xf>
    <xf numFmtId="0" fontId="26" fillId="0" borderId="0" xfId="0" applyFont="1" applyAlignment="1">
      <alignment horizontal="left" vertical="top"/>
    </xf>
    <xf numFmtId="0" fontId="26" fillId="0" borderId="0" xfId="0" applyFont="1" applyAlignment="1">
      <alignment horizontal="left" vertical="center"/>
    </xf>
    <xf numFmtId="38" fontId="8" fillId="3" borderId="41" xfId="4" applyFont="1" applyFill="1" applyBorder="1" applyAlignment="1" applyProtection="1">
      <alignment horizontal="right" vertical="center"/>
      <protection locked="0"/>
    </xf>
    <xf numFmtId="38" fontId="8" fillId="3" borderId="17" xfId="4" applyFont="1" applyFill="1" applyBorder="1" applyAlignment="1" applyProtection="1">
      <alignment horizontal="right" vertical="center"/>
      <protection locked="0"/>
    </xf>
    <xf numFmtId="38" fontId="8" fillId="3" borderId="43" xfId="4" applyFont="1" applyFill="1" applyBorder="1" applyAlignment="1" applyProtection="1">
      <alignment horizontal="right" vertical="center"/>
      <protection locked="0"/>
    </xf>
    <xf numFmtId="38" fontId="26" fillId="3" borderId="41" xfId="4" applyFont="1" applyFill="1" applyBorder="1" applyAlignment="1" applyProtection="1">
      <alignment horizontal="right" vertical="center"/>
      <protection locked="0"/>
    </xf>
    <xf numFmtId="38" fontId="26" fillId="3" borderId="17" xfId="4" applyFont="1" applyFill="1" applyBorder="1" applyAlignment="1" applyProtection="1">
      <alignment horizontal="right" vertical="center"/>
      <protection locked="0"/>
    </xf>
    <xf numFmtId="0" fontId="26" fillId="0" borderId="24" xfId="0" applyFont="1" applyBorder="1" applyAlignment="1">
      <alignment horizontal="left" vertical="center" indent="1"/>
    </xf>
    <xf numFmtId="49" fontId="8" fillId="0" borderId="41" xfId="2" applyNumberFormat="1" applyFont="1" applyBorder="1" applyAlignment="1">
      <alignment horizontal="left" vertical="center" indent="1" shrinkToFit="1"/>
    </xf>
    <xf numFmtId="49" fontId="8" fillId="0" borderId="17" xfId="2" applyNumberFormat="1" applyFont="1" applyBorder="1" applyAlignment="1">
      <alignment horizontal="left" vertical="center" indent="1" shrinkToFit="1"/>
    </xf>
    <xf numFmtId="49" fontId="8" fillId="0" borderId="43" xfId="2" applyNumberFormat="1" applyFont="1" applyBorder="1" applyAlignment="1">
      <alignment horizontal="left" vertical="center" indent="1" shrinkToFit="1"/>
    </xf>
    <xf numFmtId="49" fontId="8" fillId="0" borderId="41" xfId="2" applyNumberFormat="1" applyFont="1" applyBorder="1" applyAlignment="1">
      <alignment horizontal="left" vertical="center" indent="1"/>
    </xf>
    <xf numFmtId="49" fontId="8" fillId="0" borderId="17" xfId="2" applyNumberFormat="1" applyFont="1" applyBorder="1" applyAlignment="1">
      <alignment horizontal="left" vertical="center" indent="1"/>
    </xf>
    <xf numFmtId="49" fontId="21" fillId="0" borderId="41" xfId="2" applyNumberFormat="1" applyFont="1" applyBorder="1" applyAlignment="1">
      <alignment horizontal="center" vertical="center" shrinkToFit="1"/>
    </xf>
    <xf numFmtId="49" fontId="21" fillId="0" borderId="17" xfId="2" applyNumberFormat="1" applyFont="1" applyBorder="1" applyAlignment="1">
      <alignment horizontal="center" vertical="center" shrinkToFit="1"/>
    </xf>
    <xf numFmtId="49" fontId="21" fillId="0" borderId="43" xfId="2" applyNumberFormat="1" applyFont="1" applyBorder="1" applyAlignment="1">
      <alignment horizontal="center" vertical="center" shrinkToFit="1"/>
    </xf>
    <xf numFmtId="49" fontId="21" fillId="0" borderId="41" xfId="2" applyNumberFormat="1" applyFont="1" applyBorder="1" applyAlignment="1">
      <alignment horizontal="center" vertical="center"/>
    </xf>
    <xf numFmtId="49" fontId="21" fillId="0" borderId="17" xfId="2" applyNumberFormat="1" applyFont="1" applyBorder="1" applyAlignment="1">
      <alignment horizontal="center" vertical="center"/>
    </xf>
    <xf numFmtId="49" fontId="21" fillId="0" borderId="43" xfId="2" applyNumberFormat="1" applyFont="1" applyBorder="1" applyAlignment="1">
      <alignment horizontal="center" vertical="center"/>
    </xf>
    <xf numFmtId="0" fontId="12" fillId="3" borderId="24" xfId="0" applyFont="1" applyFill="1" applyBorder="1" applyAlignment="1" applyProtection="1">
      <alignment horizontal="center" vertical="center"/>
      <protection locked="0"/>
    </xf>
    <xf numFmtId="49" fontId="8" fillId="0" borderId="61" xfId="2" applyNumberFormat="1" applyFont="1" applyBorder="1" applyAlignment="1">
      <alignment horizontal="center" vertical="center" wrapText="1"/>
    </xf>
    <xf numFmtId="49" fontId="8" fillId="0" borderId="62" xfId="2" applyNumberFormat="1" applyFont="1" applyBorder="1" applyAlignment="1">
      <alignment horizontal="center" vertical="center" wrapText="1"/>
    </xf>
    <xf numFmtId="49" fontId="8" fillId="0" borderId="63" xfId="2" applyNumberFormat="1" applyFont="1" applyBorder="1" applyAlignment="1">
      <alignment horizontal="center" vertical="center" wrapText="1"/>
    </xf>
    <xf numFmtId="49" fontId="8" fillId="0" borderId="86" xfId="2" applyNumberFormat="1" applyFont="1" applyBorder="1" applyAlignment="1">
      <alignment horizontal="center" vertical="center" wrapText="1"/>
    </xf>
    <xf numFmtId="49" fontId="8" fillId="0" borderId="0" xfId="2" applyNumberFormat="1" applyFont="1" applyBorder="1" applyAlignment="1">
      <alignment horizontal="center" vertical="center" wrapText="1"/>
    </xf>
    <xf numFmtId="49" fontId="8" fillId="0" borderId="34" xfId="2" applyNumberFormat="1" applyFont="1" applyBorder="1" applyAlignment="1">
      <alignment horizontal="center" vertical="center" wrapText="1"/>
    </xf>
    <xf numFmtId="49" fontId="8" fillId="0" borderId="64" xfId="2" applyNumberFormat="1" applyFont="1" applyBorder="1" applyAlignment="1">
      <alignment horizontal="center" vertical="center" wrapText="1"/>
    </xf>
    <xf numFmtId="49" fontId="8" fillId="0" borderId="23" xfId="2" applyNumberFormat="1" applyFont="1" applyBorder="1" applyAlignment="1">
      <alignment horizontal="center" vertical="center" wrapText="1"/>
    </xf>
    <xf numFmtId="49" fontId="8" fillId="0" borderId="36" xfId="2" applyNumberFormat="1" applyFont="1" applyBorder="1" applyAlignment="1">
      <alignment horizontal="center" vertical="center" wrapText="1"/>
    </xf>
    <xf numFmtId="0" fontId="12" fillId="0" borderId="139" xfId="0" applyFont="1" applyFill="1" applyBorder="1" applyAlignment="1">
      <alignment horizontal="center" vertical="center"/>
    </xf>
    <xf numFmtId="0" fontId="16" fillId="0" borderId="24" xfId="0" applyFont="1" applyBorder="1" applyAlignment="1">
      <alignment horizontal="left" vertical="center" shrinkToFit="1"/>
    </xf>
    <xf numFmtId="38" fontId="26" fillId="3" borderId="23" xfId="4" applyFont="1" applyFill="1" applyBorder="1" applyAlignment="1" applyProtection="1">
      <alignment horizontal="right" vertical="center"/>
      <protection locked="0"/>
    </xf>
    <xf numFmtId="0" fontId="26" fillId="0" borderId="41"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43" xfId="0" applyFont="1" applyFill="1" applyBorder="1" applyAlignment="1">
      <alignment horizontal="center" vertical="center"/>
    </xf>
    <xf numFmtId="177" fontId="26" fillId="3" borderId="17" xfId="0" applyNumberFormat="1" applyFont="1" applyFill="1" applyBorder="1" applyAlignment="1" applyProtection="1">
      <alignment horizontal="center" vertical="center"/>
      <protection locked="0"/>
    </xf>
    <xf numFmtId="177" fontId="26" fillId="3" borderId="41" xfId="0" applyNumberFormat="1" applyFont="1" applyFill="1" applyBorder="1" applyAlignment="1" applyProtection="1">
      <alignment horizontal="center" vertical="center"/>
      <protection locked="0"/>
    </xf>
    <xf numFmtId="0" fontId="26" fillId="0" borderId="6" xfId="0" applyFont="1" applyBorder="1" applyAlignment="1" applyProtection="1">
      <alignment horizontal="center" vertical="center" wrapText="1"/>
    </xf>
    <xf numFmtId="0" fontId="26" fillId="0" borderId="0" xfId="0" applyFont="1" applyBorder="1" applyAlignment="1" applyProtection="1">
      <alignment horizontal="center" vertical="center"/>
    </xf>
    <xf numFmtId="0" fontId="26" fillId="0" borderId="34" xfId="0" applyFont="1" applyBorder="1" applyAlignment="1" applyProtection="1">
      <alignment horizontal="center" vertical="center"/>
    </xf>
    <xf numFmtId="0" fontId="26" fillId="0" borderId="67" xfId="0" applyFont="1" applyBorder="1" applyAlignment="1" applyProtection="1">
      <alignment horizontal="center" vertical="center"/>
    </xf>
    <xf numFmtId="0" fontId="26" fillId="0" borderId="25" xfId="0" applyFont="1" applyBorder="1" applyAlignment="1" applyProtection="1">
      <alignment horizontal="center" vertical="center"/>
    </xf>
    <xf numFmtId="0" fontId="26" fillId="0" borderId="94" xfId="0" applyFont="1" applyBorder="1" applyAlignment="1" applyProtection="1">
      <alignment horizontal="center" vertical="center"/>
    </xf>
    <xf numFmtId="0" fontId="26" fillId="0" borderId="124" xfId="0" applyFont="1" applyFill="1" applyBorder="1" applyAlignment="1" applyProtection="1">
      <alignment horizontal="center" vertical="center"/>
    </xf>
    <xf numFmtId="0" fontId="26" fillId="0" borderId="91" xfId="0" applyFont="1" applyFill="1" applyBorder="1" applyAlignment="1" applyProtection="1">
      <alignment horizontal="center" vertical="center"/>
    </xf>
    <xf numFmtId="38" fontId="26" fillId="3" borderId="91" xfId="4" applyFont="1" applyFill="1" applyBorder="1" applyAlignment="1" applyProtection="1">
      <alignment horizontal="right" vertical="center"/>
      <protection locked="0"/>
    </xf>
    <xf numFmtId="0" fontId="26" fillId="0" borderId="93" xfId="0" applyFont="1" applyFill="1" applyBorder="1" applyAlignment="1" applyProtection="1">
      <alignment horizontal="center" vertical="center"/>
    </xf>
    <xf numFmtId="0" fontId="26" fillId="0" borderId="24" xfId="0" applyFont="1" applyFill="1" applyBorder="1" applyAlignment="1">
      <alignment horizontal="center" vertical="center"/>
    </xf>
    <xf numFmtId="0" fontId="26" fillId="0" borderId="24" xfId="0" applyFont="1" applyBorder="1" applyAlignment="1">
      <alignment horizontal="center" vertical="center"/>
    </xf>
    <xf numFmtId="49" fontId="12" fillId="0" borderId="61" xfId="2" applyNumberFormat="1" applyFont="1" applyBorder="1" applyAlignment="1">
      <alignment horizontal="center" vertical="center" textRotation="255"/>
    </xf>
    <xf numFmtId="49" fontId="12" fillId="0" borderId="86" xfId="2" applyNumberFormat="1" applyFont="1" applyBorder="1" applyAlignment="1">
      <alignment horizontal="center" vertical="center" textRotation="255"/>
    </xf>
    <xf numFmtId="49" fontId="12" fillId="0" borderId="64" xfId="2" applyNumberFormat="1" applyFont="1" applyBorder="1" applyAlignment="1">
      <alignment horizontal="center" vertical="center" textRotation="255"/>
    </xf>
    <xf numFmtId="0" fontId="26" fillId="0" borderId="42" xfId="0" applyFont="1" applyFill="1" applyBorder="1" applyAlignment="1">
      <alignment horizontal="center" vertical="center"/>
    </xf>
    <xf numFmtId="0" fontId="26" fillId="0" borderId="27" xfId="0" applyFont="1" applyBorder="1" applyAlignment="1">
      <alignment horizontal="distributed" vertical="center" indent="1"/>
    </xf>
    <xf numFmtId="0" fontId="26" fillId="0" borderId="24" xfId="0" applyFont="1" applyBorder="1" applyAlignment="1">
      <alignment horizontal="distributed" vertical="center" indent="1"/>
    </xf>
    <xf numFmtId="0" fontId="26" fillId="3" borderId="17" xfId="0" applyFont="1" applyFill="1" applyBorder="1" applyAlignment="1" applyProtection="1">
      <alignment horizontal="right" vertical="center"/>
      <protection locked="0"/>
    </xf>
    <xf numFmtId="0" fontId="26" fillId="3" borderId="41" xfId="0" applyFont="1" applyFill="1" applyBorder="1" applyAlignment="1" applyProtection="1">
      <alignment horizontal="center" vertical="center"/>
      <protection locked="0"/>
    </xf>
    <xf numFmtId="0" fontId="26" fillId="3" borderId="17" xfId="0" applyFont="1" applyFill="1" applyBorder="1" applyAlignment="1" applyProtection="1">
      <alignment horizontal="center" vertical="center"/>
      <protection locked="0"/>
    </xf>
    <xf numFmtId="0" fontId="26" fillId="3" borderId="23" xfId="0" applyFont="1" applyFill="1" applyBorder="1" applyAlignment="1" applyProtection="1">
      <alignment horizontal="center" vertical="center"/>
      <protection locked="0"/>
    </xf>
    <xf numFmtId="0" fontId="26" fillId="3" borderId="36" xfId="0" applyFont="1" applyFill="1" applyBorder="1" applyAlignment="1" applyProtection="1">
      <alignment horizontal="center" vertical="center"/>
      <protection locked="0"/>
    </xf>
    <xf numFmtId="0" fontId="26" fillId="0" borderId="24" xfId="0" applyFont="1" applyBorder="1" applyAlignment="1">
      <alignment horizontal="center" vertical="center" shrinkToFit="1"/>
    </xf>
    <xf numFmtId="0" fontId="26" fillId="0" borderId="64" xfId="0" applyFont="1" applyBorder="1" applyAlignment="1">
      <alignment horizontal="center" vertical="center" shrinkToFit="1"/>
    </xf>
    <xf numFmtId="0" fontId="26" fillId="0" borderId="23" xfId="0" applyFont="1" applyBorder="1" applyAlignment="1">
      <alignment horizontal="center" vertical="center" shrinkToFit="1"/>
    </xf>
    <xf numFmtId="0" fontId="26" fillId="0" borderId="36" xfId="0" applyFont="1" applyBorder="1" applyAlignment="1">
      <alignment horizontal="center" vertical="center" shrinkToFit="1"/>
    </xf>
    <xf numFmtId="0" fontId="26" fillId="3" borderId="24" xfId="0" applyFont="1" applyFill="1" applyBorder="1" applyAlignment="1" applyProtection="1">
      <alignment horizontal="center" vertical="center"/>
      <protection locked="0"/>
    </xf>
    <xf numFmtId="0" fontId="26" fillId="3" borderId="28" xfId="0" applyFont="1" applyFill="1" applyBorder="1" applyAlignment="1" applyProtection="1">
      <alignment horizontal="center" vertical="center"/>
      <protection locked="0"/>
    </xf>
    <xf numFmtId="0" fontId="40" fillId="3" borderId="30" xfId="5" applyFont="1" applyFill="1" applyBorder="1" applyAlignment="1" applyProtection="1">
      <alignment horizontal="center" vertical="center"/>
      <protection locked="0"/>
    </xf>
    <xf numFmtId="0" fontId="40" fillId="3" borderId="31" xfId="5" applyFont="1" applyFill="1" applyBorder="1" applyAlignment="1" applyProtection="1">
      <alignment horizontal="center" vertical="center"/>
      <protection locked="0"/>
    </xf>
    <xf numFmtId="0" fontId="26" fillId="0" borderId="81" xfId="0" applyFont="1" applyBorder="1" applyAlignment="1">
      <alignment horizontal="distributed" vertical="center" indent="1"/>
    </xf>
    <xf numFmtId="0" fontId="26" fillId="0" borderId="62" xfId="0" applyFont="1" applyBorder="1" applyAlignment="1">
      <alignment horizontal="distributed" vertical="center" indent="1"/>
    </xf>
    <xf numFmtId="0" fontId="26" fillId="0" borderId="63" xfId="0" applyFont="1" applyBorder="1" applyAlignment="1">
      <alignment horizontal="distributed" vertical="center" indent="1"/>
    </xf>
    <xf numFmtId="0" fontId="26" fillId="0" borderId="35" xfId="0" applyFont="1" applyBorder="1" applyAlignment="1">
      <alignment horizontal="distributed" vertical="center" indent="1"/>
    </xf>
    <xf numFmtId="0" fontId="26" fillId="0" borderId="23" xfId="0" applyFont="1" applyBorder="1" applyAlignment="1">
      <alignment horizontal="distributed" vertical="center" indent="1"/>
    </xf>
    <xf numFmtId="0" fontId="26" fillId="0" borderId="36" xfId="0" applyFont="1" applyBorder="1" applyAlignment="1">
      <alignment horizontal="distributed" vertical="center" indent="1"/>
    </xf>
    <xf numFmtId="0" fontId="26" fillId="0" borderId="46" xfId="0" applyFont="1" applyBorder="1" applyAlignment="1">
      <alignment horizontal="distributed" vertical="center" indent="1"/>
    </xf>
    <xf numFmtId="0" fontId="26" fillId="0" borderId="44" xfId="0" applyFont="1" applyBorder="1" applyAlignment="1">
      <alignment horizontal="distributed" vertical="center" indent="1"/>
    </xf>
    <xf numFmtId="177" fontId="26" fillId="3" borderId="43" xfId="0" applyNumberFormat="1" applyFont="1" applyFill="1" applyBorder="1" applyAlignment="1" applyProtection="1">
      <alignment horizontal="center" vertical="center"/>
      <protection locked="0"/>
    </xf>
    <xf numFmtId="49" fontId="8" fillId="0" borderId="43" xfId="2" applyNumberFormat="1" applyFont="1" applyBorder="1" applyAlignment="1">
      <alignment horizontal="left" vertical="center" indent="1"/>
    </xf>
    <xf numFmtId="49" fontId="8" fillId="0" borderId="41" xfId="2" applyNumberFormat="1" applyFont="1" applyBorder="1" applyAlignment="1">
      <alignment horizontal="left" vertical="center" shrinkToFit="1"/>
    </xf>
    <xf numFmtId="49" fontId="8" fillId="0" borderId="17" xfId="2" applyNumberFormat="1" applyFont="1" applyBorder="1" applyAlignment="1">
      <alignment horizontal="left" vertical="center" shrinkToFit="1"/>
    </xf>
    <xf numFmtId="49" fontId="8" fillId="0" borderId="43" xfId="2" applyNumberFormat="1" applyFont="1" applyBorder="1" applyAlignment="1">
      <alignment horizontal="left" vertical="center" shrinkToFit="1"/>
    </xf>
    <xf numFmtId="49" fontId="12" fillId="0" borderId="44" xfId="2" applyNumberFormat="1" applyFont="1" applyBorder="1" applyAlignment="1">
      <alignment horizontal="center" vertical="center" textRotation="255"/>
    </xf>
    <xf numFmtId="49" fontId="12" fillId="0" borderId="88" xfId="2" applyNumberFormat="1" applyFont="1" applyBorder="1" applyAlignment="1">
      <alignment horizontal="center" vertical="center" textRotation="255"/>
    </xf>
    <xf numFmtId="49" fontId="12" fillId="0" borderId="32" xfId="2" applyNumberFormat="1" applyFont="1" applyBorder="1" applyAlignment="1">
      <alignment horizontal="center" vertical="center" textRotation="255"/>
    </xf>
    <xf numFmtId="0" fontId="26" fillId="3" borderId="106" xfId="0" applyFont="1" applyFill="1" applyBorder="1" applyAlignment="1">
      <alignment horizontal="left" vertical="center" shrinkToFit="1"/>
    </xf>
    <xf numFmtId="0" fontId="26" fillId="3" borderId="32" xfId="0" applyFont="1" applyFill="1" applyBorder="1" applyAlignment="1">
      <alignment horizontal="left" vertical="center" shrinkToFit="1"/>
    </xf>
    <xf numFmtId="0" fontId="26" fillId="3" borderId="32" xfId="0" applyFont="1" applyFill="1" applyBorder="1" applyAlignment="1">
      <alignment horizontal="center" vertical="center" shrinkToFit="1"/>
    </xf>
    <xf numFmtId="0" fontId="26" fillId="0" borderId="55" xfId="0" applyFont="1" applyBorder="1" applyAlignment="1">
      <alignment horizontal="distributed" vertical="center" indent="2"/>
    </xf>
    <xf numFmtId="0" fontId="26" fillId="0" borderId="18" xfId="0" applyFont="1" applyBorder="1" applyAlignment="1">
      <alignment horizontal="distributed" vertical="center" indent="2"/>
    </xf>
    <xf numFmtId="0" fontId="26" fillId="0" borderId="82" xfId="0" applyFont="1" applyBorder="1" applyAlignment="1">
      <alignment horizontal="distributed" vertical="center" indent="2"/>
    </xf>
    <xf numFmtId="0" fontId="26" fillId="0" borderId="83" xfId="0" applyFont="1" applyBorder="1" applyAlignment="1">
      <alignment horizontal="distributed" vertical="center" indent="6"/>
    </xf>
    <xf numFmtId="0" fontId="26" fillId="0" borderId="18" xfId="0" applyFont="1" applyBorder="1" applyAlignment="1">
      <alignment horizontal="distributed" vertical="center" indent="6"/>
    </xf>
    <xf numFmtId="0" fontId="26" fillId="0" borderId="82" xfId="0" applyFont="1" applyBorder="1" applyAlignment="1">
      <alignment horizontal="distributed" vertical="center" indent="6"/>
    </xf>
    <xf numFmtId="49" fontId="8" fillId="0" borderId="61" xfId="2" applyNumberFormat="1" applyFont="1" applyBorder="1" applyAlignment="1">
      <alignment horizontal="center" vertical="center"/>
    </xf>
    <xf numFmtId="49" fontId="8" fillId="0" borderId="62" xfId="2" applyNumberFormat="1" applyFont="1" applyBorder="1" applyAlignment="1">
      <alignment horizontal="center" vertical="center"/>
    </xf>
    <xf numFmtId="49" fontId="8" fillId="0" borderId="63" xfId="2" applyNumberFormat="1" applyFont="1" applyBorder="1" applyAlignment="1">
      <alignment horizontal="center" vertical="center"/>
    </xf>
    <xf numFmtId="49" fontId="8" fillId="0" borderId="64" xfId="2" applyNumberFormat="1" applyFont="1" applyBorder="1" applyAlignment="1">
      <alignment horizontal="center" vertical="center"/>
    </xf>
    <xf numFmtId="49" fontId="8" fillId="0" borderId="23" xfId="2" applyNumberFormat="1" applyFont="1" applyBorder="1" applyAlignment="1">
      <alignment horizontal="center" vertical="center"/>
    </xf>
    <xf numFmtId="49" fontId="8" fillId="0" borderId="36" xfId="2" applyNumberFormat="1" applyFont="1" applyBorder="1" applyAlignment="1">
      <alignment horizontal="center" vertical="center"/>
    </xf>
    <xf numFmtId="49" fontId="8" fillId="0" borderId="41" xfId="2" applyNumberFormat="1" applyFont="1" applyBorder="1" applyAlignment="1">
      <alignment horizontal="left" vertical="center"/>
    </xf>
    <xf numFmtId="49" fontId="8" fillId="0" borderId="17" xfId="2" applyNumberFormat="1" applyFont="1" applyBorder="1" applyAlignment="1">
      <alignment horizontal="left" vertical="center"/>
    </xf>
    <xf numFmtId="49" fontId="8" fillId="0" borderId="43" xfId="2" applyNumberFormat="1" applyFont="1" applyBorder="1" applyAlignment="1">
      <alignment horizontal="left" vertical="center"/>
    </xf>
    <xf numFmtId="0" fontId="26" fillId="0" borderId="128" xfId="0" applyFont="1" applyBorder="1" applyAlignment="1">
      <alignment horizontal="distributed" vertical="center" indent="1"/>
    </xf>
    <xf numFmtId="0" fontId="26" fillId="0" borderId="129" xfId="0" applyFont="1" applyBorder="1" applyAlignment="1">
      <alignment horizontal="distributed" vertical="center" indent="1"/>
    </xf>
    <xf numFmtId="0" fontId="26" fillId="0" borderId="106" xfId="0" applyFont="1" applyBorder="1" applyAlignment="1">
      <alignment horizontal="distributed" vertical="center" indent="1"/>
    </xf>
    <xf numFmtId="0" fontId="26" fillId="0" borderId="32" xfId="0" applyFont="1" applyBorder="1" applyAlignment="1">
      <alignment horizontal="distributed" vertical="center" indent="1"/>
    </xf>
    <xf numFmtId="0" fontId="26" fillId="0" borderId="128" xfId="0" applyFont="1" applyFill="1" applyBorder="1" applyAlignment="1">
      <alignment horizontal="center" vertical="center"/>
    </xf>
    <xf numFmtId="0" fontId="26" fillId="0" borderId="129" xfId="0" applyFont="1" applyFill="1" applyBorder="1" applyAlignment="1">
      <alignment horizontal="center" vertical="center"/>
    </xf>
    <xf numFmtId="0" fontId="26" fillId="0" borderId="32" xfId="0" applyFont="1" applyBorder="1" applyAlignment="1">
      <alignment horizontal="center" vertical="center" shrinkToFit="1"/>
    </xf>
    <xf numFmtId="0" fontId="26" fillId="3" borderId="32" xfId="0" applyFont="1" applyFill="1" applyBorder="1" applyAlignment="1" applyProtection="1">
      <alignment horizontal="center" vertical="center" shrinkToFit="1"/>
      <protection locked="0"/>
    </xf>
    <xf numFmtId="49" fontId="27" fillId="3" borderId="83" xfId="0" applyNumberFormat="1" applyFont="1" applyFill="1" applyBorder="1" applyAlignment="1" applyProtection="1">
      <alignment horizontal="center" vertical="center"/>
      <protection locked="0"/>
    </xf>
    <xf numFmtId="49" fontId="27" fillId="3" borderId="18" xfId="0" applyNumberFormat="1" applyFont="1" applyFill="1" applyBorder="1" applyAlignment="1" applyProtection="1">
      <alignment horizontal="center" vertical="center"/>
      <protection locked="0"/>
    </xf>
    <xf numFmtId="49" fontId="27" fillId="3" borderId="56" xfId="0" applyNumberFormat="1" applyFont="1" applyFill="1" applyBorder="1" applyAlignment="1" applyProtection="1">
      <alignment horizontal="center" vertical="center"/>
      <protection locked="0"/>
    </xf>
    <xf numFmtId="0" fontId="26" fillId="0" borderId="23" xfId="0" applyFont="1" applyFill="1" applyBorder="1" applyAlignment="1" applyProtection="1">
      <alignment horizontal="center" vertical="center"/>
    </xf>
    <xf numFmtId="0" fontId="26" fillId="0" borderId="95" xfId="0" applyFont="1" applyFill="1" applyBorder="1" applyAlignment="1" applyProtection="1">
      <alignment horizontal="center" vertical="center"/>
    </xf>
    <xf numFmtId="0" fontId="26" fillId="0" borderId="41" xfId="0" applyFont="1" applyBorder="1" applyAlignment="1">
      <alignment horizontal="center" vertical="center" shrinkToFit="1"/>
    </xf>
    <xf numFmtId="0" fontId="26" fillId="0" borderId="17" xfId="0" applyFont="1" applyBorder="1" applyAlignment="1">
      <alignment horizontal="center" vertical="center" shrinkToFit="1"/>
    </xf>
    <xf numFmtId="0" fontId="26" fillId="0" borderId="43" xfId="0" applyFont="1" applyBorder="1" applyAlignment="1">
      <alignment horizontal="center" vertical="center" shrinkToFit="1"/>
    </xf>
    <xf numFmtId="0" fontId="26" fillId="3" borderId="24" xfId="0" applyFont="1" applyFill="1" applyBorder="1" applyAlignment="1" applyProtection="1">
      <alignment horizontal="left" vertical="center" shrinkToFit="1"/>
      <protection locked="0"/>
    </xf>
    <xf numFmtId="0" fontId="26" fillId="3" borderId="28" xfId="0" applyFont="1" applyFill="1" applyBorder="1" applyAlignment="1" applyProtection="1">
      <alignment horizontal="left" vertical="center" shrinkToFit="1"/>
      <protection locked="0"/>
    </xf>
    <xf numFmtId="0" fontId="26" fillId="0" borderId="64" xfId="0" applyFont="1" applyFill="1" applyBorder="1" applyAlignment="1" applyProtection="1">
      <alignment horizontal="center" vertical="center"/>
    </xf>
    <xf numFmtId="0" fontId="26" fillId="3" borderId="41" xfId="0" applyFont="1" applyFill="1" applyBorder="1" applyAlignment="1" applyProtection="1">
      <alignment horizontal="left" vertical="center"/>
      <protection locked="0"/>
    </xf>
    <xf numFmtId="0" fontId="26" fillId="3" borderId="17" xfId="0" applyFont="1" applyFill="1" applyBorder="1" applyAlignment="1" applyProtection="1">
      <alignment horizontal="left" vertical="center"/>
      <protection locked="0"/>
    </xf>
    <xf numFmtId="0" fontId="26" fillId="3" borderId="42" xfId="0" applyFont="1" applyFill="1" applyBorder="1" applyAlignment="1" applyProtection="1">
      <alignment horizontal="left" vertical="center"/>
      <protection locked="0"/>
    </xf>
    <xf numFmtId="49" fontId="8" fillId="0" borderId="44" xfId="2" applyNumberFormat="1" applyFont="1" applyBorder="1" applyAlignment="1">
      <alignment horizontal="center" vertical="center" textRotation="255"/>
    </xf>
    <xf numFmtId="49" fontId="8" fillId="0" borderId="88" xfId="2" applyNumberFormat="1" applyFont="1" applyBorder="1" applyAlignment="1">
      <alignment horizontal="center" vertical="center" textRotation="255"/>
    </xf>
    <xf numFmtId="49" fontId="8" fillId="0" borderId="32" xfId="2" applyNumberFormat="1" applyFont="1" applyBorder="1" applyAlignment="1">
      <alignment horizontal="center" vertical="center" textRotation="255"/>
    </xf>
    <xf numFmtId="49" fontId="8" fillId="0" borderId="86" xfId="2" applyNumberFormat="1" applyFont="1" applyBorder="1" applyAlignment="1">
      <alignment horizontal="center" vertical="center"/>
    </xf>
    <xf numFmtId="49" fontId="8" fillId="0" borderId="0" xfId="2" applyNumberFormat="1" applyFont="1" applyBorder="1" applyAlignment="1">
      <alignment horizontal="center" vertical="center"/>
    </xf>
    <xf numFmtId="49" fontId="8" fillId="0" borderId="34" xfId="2" applyNumberFormat="1" applyFont="1" applyBorder="1" applyAlignment="1">
      <alignment horizontal="center" vertical="center"/>
    </xf>
    <xf numFmtId="0" fontId="16" fillId="0" borderId="125" xfId="0" applyFont="1" applyBorder="1" applyAlignment="1">
      <alignment horizontal="left" vertical="center"/>
    </xf>
    <xf numFmtId="0" fontId="16" fillId="0" borderId="126" xfId="0" applyFont="1" applyBorder="1" applyAlignment="1">
      <alignment horizontal="left" vertical="center"/>
    </xf>
    <xf numFmtId="0" fontId="16" fillId="0" borderId="127" xfId="0" applyFont="1" applyBorder="1" applyAlignment="1">
      <alignment horizontal="left" vertical="center"/>
    </xf>
    <xf numFmtId="49" fontId="26" fillId="3" borderId="64" xfId="0" applyNumberFormat="1" applyFont="1" applyFill="1" applyBorder="1" applyAlignment="1" applyProtection="1">
      <alignment horizontal="center" vertical="center"/>
      <protection locked="0"/>
    </xf>
    <xf numFmtId="49" fontId="26" fillId="3" borderId="23" xfId="0" applyNumberFormat="1" applyFont="1" applyFill="1" applyBorder="1" applyAlignment="1" applyProtection="1">
      <alignment horizontal="center" vertical="center"/>
      <protection locked="0"/>
    </xf>
    <xf numFmtId="49" fontId="8" fillId="0" borderId="24" xfId="2" applyNumberFormat="1" applyFont="1" applyBorder="1" applyAlignment="1">
      <alignment horizontal="center" vertical="center" shrinkToFit="1"/>
    </xf>
    <xf numFmtId="49" fontId="8" fillId="0" borderId="24" xfId="2" applyNumberFormat="1" applyFont="1" applyBorder="1" applyAlignment="1">
      <alignment horizontal="center" vertical="center"/>
    </xf>
    <xf numFmtId="49" fontId="26" fillId="3" borderId="17" xfId="0" applyNumberFormat="1" applyFont="1" applyFill="1" applyBorder="1" applyAlignment="1" applyProtection="1">
      <alignment horizontal="center" vertical="center"/>
      <protection locked="0"/>
    </xf>
    <xf numFmtId="49" fontId="26" fillId="3" borderId="42" xfId="0" applyNumberFormat="1" applyFont="1" applyFill="1" applyBorder="1" applyAlignment="1" applyProtection="1">
      <alignment horizontal="center" vertical="center"/>
      <protection locked="0"/>
    </xf>
    <xf numFmtId="0" fontId="26" fillId="0" borderId="85" xfId="0" applyFont="1" applyBorder="1" applyAlignment="1">
      <alignment horizontal="left" vertical="center" wrapText="1"/>
    </xf>
    <xf numFmtId="0" fontId="26" fillId="0" borderId="85" xfId="0" applyFont="1" applyBorder="1" applyAlignment="1">
      <alignment horizontal="left" vertical="center"/>
    </xf>
    <xf numFmtId="0" fontId="26" fillId="3" borderId="29" xfId="0" applyFont="1" applyFill="1" applyBorder="1" applyAlignment="1">
      <alignment horizontal="left" vertical="center" shrinkToFit="1"/>
    </xf>
    <xf numFmtId="0" fontId="26" fillId="3" borderId="30" xfId="0" applyFont="1" applyFill="1" applyBorder="1" applyAlignment="1">
      <alignment horizontal="left" vertical="center" shrinkToFit="1"/>
    </xf>
    <xf numFmtId="0" fontId="26" fillId="3" borderId="30" xfId="0" applyFont="1" applyFill="1" applyBorder="1" applyAlignment="1">
      <alignment horizontal="center" vertical="center" shrinkToFit="1"/>
    </xf>
    <xf numFmtId="0" fontId="26" fillId="3" borderId="31" xfId="0" applyFont="1" applyFill="1" applyBorder="1" applyAlignment="1">
      <alignment horizontal="center" vertical="center" shrinkToFit="1"/>
    </xf>
    <xf numFmtId="0" fontId="26" fillId="3" borderId="24" xfId="0" applyFont="1" applyFill="1" applyBorder="1" applyAlignment="1">
      <alignment horizontal="center" vertical="center" shrinkToFit="1"/>
    </xf>
    <xf numFmtId="0" fontId="26" fillId="3" borderId="28" xfId="0" applyFont="1" applyFill="1" applyBorder="1" applyAlignment="1">
      <alignment horizontal="center" vertical="center" shrinkToFit="1"/>
    </xf>
    <xf numFmtId="0" fontId="26" fillId="3" borderId="27" xfId="0" applyFont="1" applyFill="1" applyBorder="1" applyAlignment="1">
      <alignment horizontal="left" vertical="center" shrinkToFit="1"/>
    </xf>
    <xf numFmtId="0" fontId="26" fillId="3" borderId="24" xfId="0" applyFont="1" applyFill="1" applyBorder="1" applyAlignment="1">
      <alignment horizontal="left" vertical="center" shrinkToFit="1"/>
    </xf>
    <xf numFmtId="0" fontId="26" fillId="3" borderId="33" xfId="0" applyFont="1" applyFill="1" applyBorder="1" applyAlignment="1">
      <alignment horizontal="center" vertical="center" shrinkToFit="1"/>
    </xf>
    <xf numFmtId="0" fontId="41" fillId="0" borderId="153" xfId="0" applyFont="1" applyBorder="1" applyAlignment="1">
      <alignment horizontal="left" vertical="center" wrapText="1"/>
    </xf>
    <xf numFmtId="0" fontId="41" fillId="0" borderId="141" xfId="0" applyFont="1" applyBorder="1" applyAlignment="1">
      <alignment horizontal="left" vertical="center" wrapText="1"/>
    </xf>
    <xf numFmtId="0" fontId="41" fillId="0" borderId="154" xfId="0" applyFont="1" applyBorder="1" applyAlignment="1">
      <alignment horizontal="left" vertical="center" wrapText="1"/>
    </xf>
    <xf numFmtId="0" fontId="41" fillId="0" borderId="142" xfId="0" applyFont="1" applyBorder="1" applyAlignment="1">
      <alignment horizontal="left" vertical="center" wrapText="1"/>
    </xf>
    <xf numFmtId="0" fontId="41" fillId="0" borderId="0" xfId="0" applyFont="1" applyBorder="1" applyAlignment="1">
      <alignment horizontal="left" vertical="center" wrapText="1"/>
    </xf>
    <xf numFmtId="0" fontId="41" fillId="0" borderId="155" xfId="0" applyFont="1" applyBorder="1" applyAlignment="1">
      <alignment horizontal="left" vertical="center" wrapText="1"/>
    </xf>
    <xf numFmtId="0" fontId="41" fillId="0" borderId="156" xfId="0" applyFont="1" applyBorder="1" applyAlignment="1">
      <alignment horizontal="left" vertical="center" wrapText="1"/>
    </xf>
    <xf numFmtId="0" fontId="41" fillId="0" borderId="157" xfId="0" applyFont="1" applyBorder="1" applyAlignment="1">
      <alignment horizontal="left" vertical="center" wrapText="1"/>
    </xf>
    <xf numFmtId="0" fontId="41" fillId="0" borderId="158" xfId="0" applyFont="1" applyBorder="1" applyAlignment="1">
      <alignment horizontal="left" vertical="center" wrapText="1"/>
    </xf>
    <xf numFmtId="0" fontId="26" fillId="3" borderId="24" xfId="0" applyFont="1" applyFill="1" applyBorder="1" applyAlignment="1" applyProtection="1">
      <alignment horizontal="left" vertical="center"/>
      <protection locked="0"/>
    </xf>
    <xf numFmtId="0" fontId="26" fillId="0" borderId="0" xfId="0" applyFont="1" applyBorder="1" applyAlignment="1">
      <alignment horizontal="center" vertical="center"/>
    </xf>
    <xf numFmtId="0" fontId="26" fillId="0" borderId="129" xfId="0" applyFont="1" applyBorder="1" applyAlignment="1">
      <alignment horizontal="center" vertical="center"/>
    </xf>
    <xf numFmtId="0" fontId="26" fillId="0" borderId="130" xfId="0" applyFont="1" applyBorder="1" applyAlignment="1">
      <alignment horizontal="distributed" vertical="center" indent="1"/>
    </xf>
    <xf numFmtId="0" fontId="26" fillId="0" borderId="50" xfId="0" applyFont="1" applyBorder="1" applyAlignment="1">
      <alignment horizontal="distributed" vertical="center" indent="1"/>
    </xf>
    <xf numFmtId="0" fontId="26" fillId="0" borderId="51" xfId="0" applyFont="1" applyBorder="1" applyAlignment="1">
      <alignment horizontal="distributed" vertical="center" indent="1"/>
    </xf>
    <xf numFmtId="0" fontId="26" fillId="0" borderId="90" xfId="0" applyFont="1" applyBorder="1" applyAlignment="1">
      <alignment horizontal="distributed" vertical="center" indent="1"/>
    </xf>
    <xf numFmtId="0" fontId="26" fillId="0" borderId="91" xfId="0" applyFont="1" applyBorder="1" applyAlignment="1">
      <alignment horizontal="distributed" vertical="center" indent="1"/>
    </xf>
    <xf numFmtId="0" fontId="26" fillId="0" borderId="92" xfId="0" applyFont="1" applyBorder="1" applyAlignment="1">
      <alignment horizontal="distributed" vertical="center" indent="1"/>
    </xf>
    <xf numFmtId="0" fontId="26" fillId="0" borderId="16" xfId="0" applyFont="1" applyBorder="1" applyAlignment="1">
      <alignment horizontal="distributed" vertical="center" indent="1"/>
    </xf>
    <xf numFmtId="0" fontId="26" fillId="0" borderId="17" xfId="0" applyFont="1" applyBorder="1" applyAlignment="1">
      <alignment horizontal="distributed" vertical="center" indent="1"/>
    </xf>
    <xf numFmtId="0" fontId="26" fillId="0" borderId="43" xfId="0" applyFont="1" applyBorder="1" applyAlignment="1">
      <alignment horizontal="distributed" vertical="center" indent="1"/>
    </xf>
    <xf numFmtId="0" fontId="26" fillId="3" borderId="61" xfId="0" applyFont="1" applyFill="1" applyBorder="1" applyAlignment="1">
      <alignment horizontal="center" vertical="center"/>
    </xf>
    <xf numFmtId="0" fontId="26" fillId="3" borderId="63" xfId="0" applyFont="1" applyFill="1" applyBorder="1" applyAlignment="1">
      <alignment horizontal="center" vertical="center"/>
    </xf>
    <xf numFmtId="0" fontId="26" fillId="3" borderId="40" xfId="0" applyFont="1" applyFill="1" applyBorder="1" applyAlignment="1" applyProtection="1">
      <alignment horizontal="left" vertical="center"/>
      <protection locked="0"/>
    </xf>
    <xf numFmtId="0" fontId="26" fillId="3" borderId="38" xfId="0" applyFont="1" applyFill="1" applyBorder="1" applyAlignment="1" applyProtection="1">
      <alignment horizontal="left" vertical="center"/>
      <protection locked="0"/>
    </xf>
    <xf numFmtId="0" fontId="26" fillId="3" borderId="39" xfId="0" applyFont="1" applyFill="1" applyBorder="1" applyAlignment="1" applyProtection="1">
      <alignment horizontal="left" vertical="center"/>
      <protection locked="0"/>
    </xf>
    <xf numFmtId="0" fontId="26" fillId="0" borderId="17" xfId="0" applyFont="1" applyFill="1" applyBorder="1" applyAlignment="1">
      <alignment horizontal="left" vertical="center"/>
    </xf>
    <xf numFmtId="0" fontId="26" fillId="0" borderId="42" xfId="0" applyFont="1" applyFill="1" applyBorder="1" applyAlignment="1">
      <alignment horizontal="left" vertical="center"/>
    </xf>
    <xf numFmtId="0" fontId="26" fillId="0" borderId="41"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43" xfId="0" applyFont="1" applyFill="1" applyBorder="1" applyAlignment="1">
      <alignment horizontal="center" vertical="center" shrinkToFit="1"/>
    </xf>
    <xf numFmtId="38" fontId="26" fillId="3" borderId="64" xfId="4" applyFont="1" applyFill="1" applyBorder="1" applyAlignment="1" applyProtection="1">
      <alignment horizontal="right" vertical="center"/>
      <protection locked="0"/>
    </xf>
    <xf numFmtId="0" fontId="26" fillId="0" borderId="32" xfId="0" applyFont="1" applyBorder="1" applyAlignment="1">
      <alignment horizontal="left" vertical="center" indent="1"/>
    </xf>
    <xf numFmtId="49" fontId="12" fillId="0" borderId="41" xfId="2" applyNumberFormat="1" applyFont="1" applyBorder="1" applyAlignment="1">
      <alignment horizontal="left" vertical="center"/>
    </xf>
    <xf numFmtId="49" fontId="12" fillId="0" borderId="17" xfId="2" applyNumberFormat="1" applyFont="1" applyBorder="1" applyAlignment="1">
      <alignment horizontal="left" vertical="center"/>
    </xf>
    <xf numFmtId="49" fontId="12" fillId="0" borderId="43" xfId="2" applyNumberFormat="1" applyFont="1" applyBorder="1" applyAlignment="1">
      <alignment horizontal="left" vertical="center"/>
    </xf>
    <xf numFmtId="0" fontId="26" fillId="0" borderId="41" xfId="0" applyFont="1" applyBorder="1" applyAlignment="1">
      <alignment horizontal="left" vertical="center"/>
    </xf>
    <xf numFmtId="0" fontId="26" fillId="0" borderId="17" xfId="0" applyFont="1" applyBorder="1" applyAlignment="1">
      <alignment horizontal="left" vertical="center"/>
    </xf>
    <xf numFmtId="0" fontId="26" fillId="0" borderId="43" xfId="0" applyFont="1" applyBorder="1" applyAlignment="1">
      <alignment horizontal="left" vertical="center"/>
    </xf>
    <xf numFmtId="0" fontId="26" fillId="0" borderId="139" xfId="0" applyFont="1" applyFill="1" applyBorder="1" applyAlignment="1">
      <alignment horizontal="center" vertical="center"/>
    </xf>
    <xf numFmtId="0" fontId="26" fillId="0" borderId="140" xfId="0" applyFont="1" applyFill="1" applyBorder="1" applyAlignment="1">
      <alignment horizontal="center" vertical="center"/>
    </xf>
    <xf numFmtId="0" fontId="26" fillId="3" borderId="28" xfId="0" applyFont="1" applyFill="1" applyBorder="1" applyAlignment="1" applyProtection="1">
      <alignment horizontal="left" vertical="center"/>
      <protection locked="0"/>
    </xf>
    <xf numFmtId="0" fontId="26" fillId="3" borderId="83" xfId="0" applyFont="1" applyFill="1" applyBorder="1" applyAlignment="1" applyProtection="1">
      <alignment horizontal="center" vertical="center"/>
      <protection locked="0"/>
    </xf>
    <xf numFmtId="0" fontId="26" fillId="3" borderId="18" xfId="0" applyFont="1" applyFill="1" applyBorder="1" applyAlignment="1" applyProtection="1">
      <alignment horizontal="center" vertical="center"/>
      <protection locked="0"/>
    </xf>
    <xf numFmtId="0" fontId="26" fillId="3" borderId="56" xfId="0" applyFont="1" applyFill="1" applyBorder="1" applyAlignment="1" applyProtection="1">
      <alignment horizontal="center" vertical="center"/>
      <protection locked="0"/>
    </xf>
    <xf numFmtId="0" fontId="26" fillId="0" borderId="27" xfId="0" applyFont="1" applyBorder="1" applyAlignment="1">
      <alignment horizontal="center" vertical="center"/>
    </xf>
    <xf numFmtId="0" fontId="26" fillId="0" borderId="24" xfId="0" applyFont="1" applyBorder="1" applyAlignment="1">
      <alignment horizontal="distributed" vertical="center" indent="1" shrinkToFit="1"/>
    </xf>
    <xf numFmtId="49" fontId="26" fillId="3" borderId="23" xfId="0" applyNumberFormat="1" applyFont="1" applyFill="1" applyBorder="1" applyAlignment="1" applyProtection="1">
      <alignment horizontal="center" vertical="center" shrinkToFit="1"/>
      <protection locked="0"/>
    </xf>
    <xf numFmtId="49" fontId="26" fillId="3" borderId="36" xfId="0" applyNumberFormat="1" applyFont="1" applyFill="1" applyBorder="1" applyAlignment="1" applyProtection="1">
      <alignment horizontal="center" vertical="center" shrinkToFit="1"/>
      <protection locked="0"/>
    </xf>
    <xf numFmtId="0" fontId="26" fillId="3" borderId="41" xfId="0" applyFont="1" applyFill="1" applyBorder="1" applyAlignment="1" applyProtection="1">
      <alignment vertical="center" shrinkToFit="1"/>
      <protection locked="0"/>
    </xf>
    <xf numFmtId="0" fontId="26" fillId="3" borderId="17" xfId="0" applyFont="1" applyFill="1" applyBorder="1" applyAlignment="1" applyProtection="1">
      <alignment vertical="center" shrinkToFit="1"/>
      <protection locked="0"/>
    </xf>
    <xf numFmtId="0" fontId="26" fillId="3" borderId="42" xfId="0" applyFont="1" applyFill="1" applyBorder="1" applyAlignment="1" applyProtection="1">
      <alignment vertical="center" shrinkToFit="1"/>
      <protection locked="0"/>
    </xf>
    <xf numFmtId="0" fontId="26" fillId="3" borderId="44" xfId="0" applyFont="1" applyFill="1" applyBorder="1" applyAlignment="1" applyProtection="1">
      <alignment horizontal="center" vertical="center" shrinkToFit="1"/>
      <protection locked="0"/>
    </xf>
    <xf numFmtId="0" fontId="26" fillId="3" borderId="45" xfId="0" applyFont="1" applyFill="1" applyBorder="1" applyAlignment="1" applyProtection="1">
      <alignment horizontal="center" vertical="center" shrinkToFit="1"/>
      <protection locked="0"/>
    </xf>
    <xf numFmtId="0" fontId="26" fillId="3" borderId="40" xfId="0" applyFont="1" applyFill="1" applyBorder="1" applyAlignment="1" applyProtection="1">
      <alignment vertical="center" shrinkToFit="1"/>
      <protection locked="0"/>
    </xf>
    <xf numFmtId="0" fontId="26" fillId="3" borderId="38" xfId="0" applyFont="1" applyFill="1" applyBorder="1" applyAlignment="1" applyProtection="1">
      <alignment vertical="center" shrinkToFit="1"/>
      <protection locked="0"/>
    </xf>
    <xf numFmtId="0" fontId="26" fillId="3" borderId="39" xfId="0" applyFont="1" applyFill="1" applyBorder="1" applyAlignment="1" applyProtection="1">
      <alignment vertical="center" shrinkToFit="1"/>
      <protection locked="0"/>
    </xf>
    <xf numFmtId="0" fontId="16" fillId="0" borderId="125" xfId="0" applyFont="1" applyBorder="1" applyAlignment="1">
      <alignment horizontal="center" vertical="center"/>
    </xf>
    <xf numFmtId="0" fontId="16" fillId="0" borderId="126" xfId="0" applyFont="1" applyBorder="1" applyAlignment="1">
      <alignment horizontal="center" vertical="center"/>
    </xf>
    <xf numFmtId="0" fontId="26" fillId="0" borderId="81" xfId="0" applyFont="1" applyBorder="1" applyAlignment="1">
      <alignment horizontal="distributed" vertical="center" wrapText="1" indent="1"/>
    </xf>
    <xf numFmtId="0" fontId="26" fillId="0" borderId="6" xfId="0" applyFont="1" applyBorder="1" applyAlignment="1">
      <alignment horizontal="distributed" vertical="center" indent="1"/>
    </xf>
    <xf numFmtId="0" fontId="26" fillId="0" borderId="0" xfId="0" applyFont="1" applyBorder="1" applyAlignment="1">
      <alignment horizontal="distributed" vertical="center" indent="1"/>
    </xf>
    <xf numFmtId="0" fontId="26" fillId="0" borderId="34" xfId="0" applyFont="1" applyBorder="1" applyAlignment="1">
      <alignment horizontal="distributed" vertical="center" indent="1"/>
    </xf>
    <xf numFmtId="0" fontId="26" fillId="3" borderId="61" xfId="0" applyFont="1" applyFill="1" applyBorder="1" applyAlignment="1" applyProtection="1">
      <alignment horizontal="center" vertical="center"/>
      <protection locked="0"/>
    </xf>
    <xf numFmtId="0" fontId="26" fillId="3" borderId="62" xfId="0" applyFont="1" applyFill="1" applyBorder="1" applyAlignment="1" applyProtection="1">
      <alignment horizontal="center" vertical="center"/>
      <protection locked="0"/>
    </xf>
    <xf numFmtId="0" fontId="26" fillId="3" borderId="63" xfId="0" applyFont="1" applyFill="1" applyBorder="1" applyAlignment="1" applyProtection="1">
      <alignment horizontal="center" vertical="center"/>
      <protection locked="0"/>
    </xf>
    <xf numFmtId="0" fontId="26" fillId="3" borderId="86" xfId="0" applyFont="1" applyFill="1" applyBorder="1" applyAlignment="1" applyProtection="1">
      <alignment horizontal="center" vertical="center"/>
      <protection locked="0"/>
    </xf>
    <xf numFmtId="0" fontId="26" fillId="3" borderId="0" xfId="0" applyFont="1" applyFill="1" applyBorder="1" applyAlignment="1" applyProtection="1">
      <alignment horizontal="center" vertical="center"/>
      <protection locked="0"/>
    </xf>
    <xf numFmtId="0" fontId="26" fillId="3" borderId="34" xfId="0" applyFont="1" applyFill="1" applyBorder="1" applyAlignment="1" applyProtection="1">
      <alignment horizontal="center" vertical="center"/>
      <protection locked="0"/>
    </xf>
    <xf numFmtId="0" fontId="26" fillId="3" borderId="64" xfId="0" applyFont="1" applyFill="1" applyBorder="1" applyAlignment="1" applyProtection="1">
      <alignment horizontal="center" vertical="center"/>
      <protection locked="0"/>
    </xf>
    <xf numFmtId="0" fontId="26" fillId="0" borderId="40" xfId="0" applyFont="1" applyFill="1" applyBorder="1" applyAlignment="1">
      <alignment horizontal="center" vertical="center"/>
    </xf>
    <xf numFmtId="0" fontId="26" fillId="0" borderId="38" xfId="0" applyFont="1" applyFill="1" applyBorder="1" applyAlignment="1">
      <alignment horizontal="center" vertical="center"/>
    </xf>
    <xf numFmtId="49" fontId="26" fillId="3" borderId="41" xfId="0" applyNumberFormat="1" applyFont="1" applyFill="1" applyBorder="1" applyAlignment="1" applyProtection="1">
      <alignment horizontal="center" vertical="center"/>
      <protection locked="0"/>
    </xf>
    <xf numFmtId="0" fontId="26" fillId="0" borderId="39" xfId="0" applyFont="1" applyFill="1" applyBorder="1" applyAlignment="1">
      <alignment horizontal="center" vertical="center"/>
    </xf>
    <xf numFmtId="38" fontId="26" fillId="3" borderId="38" xfId="4" applyFont="1" applyFill="1" applyBorder="1" applyAlignment="1" applyProtection="1">
      <alignment horizontal="right" vertical="center"/>
      <protection locked="0"/>
    </xf>
    <xf numFmtId="0" fontId="26" fillId="0" borderId="28" xfId="0" applyFont="1" applyBorder="1" applyAlignment="1">
      <alignment horizontal="center" vertical="center"/>
    </xf>
    <xf numFmtId="0" fontId="44" fillId="5" borderId="55" xfId="0" applyFont="1" applyFill="1" applyBorder="1" applyAlignment="1">
      <alignment horizontal="center" vertical="center"/>
    </xf>
    <xf numFmtId="0" fontId="44" fillId="5" borderId="18" xfId="0" applyFont="1" applyFill="1" applyBorder="1" applyAlignment="1">
      <alignment horizontal="center" vertical="center"/>
    </xf>
    <xf numFmtId="0" fontId="44" fillId="5" borderId="56" xfId="0" applyFont="1" applyFill="1" applyBorder="1" applyAlignment="1">
      <alignment horizontal="center" vertical="center"/>
    </xf>
    <xf numFmtId="0" fontId="26" fillId="0" borderId="41" xfId="0" applyFont="1" applyBorder="1" applyAlignment="1">
      <alignment horizontal="center" vertical="center"/>
    </xf>
    <xf numFmtId="0" fontId="26" fillId="0" borderId="17" xfId="0" applyFont="1" applyBorder="1" applyAlignment="1">
      <alignment horizontal="center" vertical="center"/>
    </xf>
    <xf numFmtId="0" fontId="26" fillId="3" borderId="88" xfId="0" applyFont="1" applyFill="1" applyBorder="1" applyAlignment="1" applyProtection="1">
      <alignment horizontal="center" vertical="center" shrinkToFit="1"/>
      <protection locked="0"/>
    </xf>
    <xf numFmtId="0" fontId="26" fillId="0" borderId="83" xfId="0" applyFont="1" applyBorder="1" applyAlignment="1">
      <alignment horizontal="distributed" vertical="center" indent="1"/>
    </xf>
    <xf numFmtId="58" fontId="26" fillId="3" borderId="55" xfId="0" applyNumberFormat="1" applyFont="1" applyFill="1" applyBorder="1" applyAlignment="1" applyProtection="1">
      <alignment horizontal="center" vertical="center"/>
      <protection locked="0"/>
    </xf>
    <xf numFmtId="58" fontId="26" fillId="3" borderId="18" xfId="0" applyNumberFormat="1" applyFont="1" applyFill="1" applyBorder="1" applyAlignment="1" applyProtection="1">
      <alignment horizontal="center" vertical="center"/>
      <protection locked="0"/>
    </xf>
    <xf numFmtId="58" fontId="26" fillId="3" borderId="56" xfId="0" applyNumberFormat="1" applyFont="1" applyFill="1" applyBorder="1" applyAlignment="1" applyProtection="1">
      <alignment horizontal="center" vertical="center"/>
      <protection locked="0"/>
    </xf>
    <xf numFmtId="0" fontId="39" fillId="0" borderId="59" xfId="0" applyFont="1" applyBorder="1" applyAlignment="1">
      <alignment horizontal="distributed" vertical="center" wrapText="1" indent="1"/>
    </xf>
    <xf numFmtId="0" fontId="36" fillId="0" borderId="85" xfId="0" applyFont="1" applyBorder="1" applyAlignment="1">
      <alignment horizontal="distributed" vertical="center" indent="1"/>
    </xf>
    <xf numFmtId="0" fontId="36" fillId="0" borderId="89" xfId="0" applyFont="1" applyBorder="1" applyAlignment="1">
      <alignment horizontal="distributed" vertical="center" indent="1"/>
    </xf>
    <xf numFmtId="0" fontId="36" fillId="0" borderId="6" xfId="0" applyFont="1" applyBorder="1" applyAlignment="1">
      <alignment horizontal="distributed" vertical="center" indent="1"/>
    </xf>
    <xf numFmtId="0" fontId="36" fillId="0" borderId="0" xfId="0" applyFont="1" applyBorder="1" applyAlignment="1">
      <alignment horizontal="distributed" vertical="center" indent="1"/>
    </xf>
    <xf numFmtId="0" fontId="36" fillId="0" borderId="34" xfId="0" applyFont="1" applyBorder="1" applyAlignment="1">
      <alignment horizontal="distributed" vertical="center" indent="1"/>
    </xf>
    <xf numFmtId="0" fontId="36" fillId="0" borderId="35" xfId="0" applyFont="1" applyBorder="1" applyAlignment="1">
      <alignment horizontal="distributed" vertical="center" indent="1"/>
    </xf>
    <xf numFmtId="0" fontId="36" fillId="0" borderId="23" xfId="0" applyFont="1" applyBorder="1" applyAlignment="1">
      <alignment horizontal="distributed" vertical="center" indent="1"/>
    </xf>
    <xf numFmtId="0" fontId="36" fillId="0" borderId="36" xfId="0" applyFont="1" applyBorder="1" applyAlignment="1">
      <alignment horizontal="distributed" vertical="center" indent="1"/>
    </xf>
    <xf numFmtId="0" fontId="26" fillId="3" borderId="120" xfId="0" applyFont="1" applyFill="1" applyBorder="1" applyAlignment="1" applyProtection="1">
      <alignment horizontal="center" vertical="center"/>
      <protection locked="0"/>
    </xf>
    <xf numFmtId="0" fontId="26" fillId="3" borderId="85" xfId="0" applyFont="1" applyFill="1" applyBorder="1" applyAlignment="1" applyProtection="1">
      <alignment horizontal="center" vertical="center"/>
      <protection locked="0"/>
    </xf>
    <xf numFmtId="0" fontId="26" fillId="3" borderId="89" xfId="0" applyFont="1" applyFill="1" applyBorder="1" applyAlignment="1" applyProtection="1">
      <alignment horizontal="center" vertical="center"/>
      <protection locked="0"/>
    </xf>
    <xf numFmtId="0" fontId="26" fillId="0" borderId="139" xfId="0" applyFont="1" applyBorder="1" applyAlignment="1">
      <alignment horizontal="center" vertical="center" shrinkToFit="1"/>
    </xf>
    <xf numFmtId="0" fontId="26" fillId="0" borderId="140" xfId="0" applyFont="1" applyBorder="1" applyAlignment="1">
      <alignment horizontal="center" vertical="center" shrinkToFit="1"/>
    </xf>
    <xf numFmtId="0" fontId="26" fillId="0" borderId="88" xfId="0" applyFont="1" applyBorder="1" applyAlignment="1">
      <alignment horizontal="center" vertical="center" shrinkToFit="1"/>
    </xf>
    <xf numFmtId="49" fontId="26" fillId="3" borderId="36" xfId="0" applyNumberFormat="1" applyFont="1" applyFill="1" applyBorder="1" applyAlignment="1" applyProtection="1">
      <alignment horizontal="center" vertical="center"/>
      <protection locked="0"/>
    </xf>
    <xf numFmtId="49" fontId="26" fillId="3" borderId="64" xfId="0" applyNumberFormat="1" applyFont="1" applyFill="1" applyBorder="1" applyAlignment="1" applyProtection="1">
      <alignment horizontal="center" vertical="center" shrinkToFit="1"/>
      <protection locked="0"/>
    </xf>
    <xf numFmtId="0" fontId="26" fillId="0" borderId="51" xfId="0" applyFont="1" applyFill="1" applyBorder="1" applyAlignment="1">
      <alignment horizontal="center" vertical="center" shrinkToFit="1"/>
    </xf>
    <xf numFmtId="0" fontId="26" fillId="0" borderId="24" xfId="0" applyFont="1" applyFill="1" applyBorder="1" applyAlignment="1">
      <alignment horizontal="center" vertical="center" shrinkToFit="1"/>
    </xf>
    <xf numFmtId="57" fontId="26" fillId="0" borderId="41" xfId="0" applyNumberFormat="1" applyFont="1" applyBorder="1" applyAlignment="1">
      <alignment horizontal="center" vertical="center"/>
    </xf>
    <xf numFmtId="57" fontId="26" fillId="0" borderId="17" xfId="0" applyNumberFormat="1" applyFont="1" applyBorder="1" applyAlignment="1">
      <alignment horizontal="center" vertical="center"/>
    </xf>
    <xf numFmtId="57" fontId="26" fillId="0" borderId="43" xfId="0" applyNumberFormat="1" applyFont="1" applyBorder="1" applyAlignment="1">
      <alignment horizontal="center" vertical="center"/>
    </xf>
    <xf numFmtId="0" fontId="26" fillId="0" borderId="41" xfId="0" applyFont="1" applyBorder="1" applyAlignment="1">
      <alignment horizontal="right" vertical="center"/>
    </xf>
    <xf numFmtId="0" fontId="26" fillId="0" borderId="17" xfId="0" applyFont="1" applyBorder="1" applyAlignment="1">
      <alignment horizontal="right" vertical="center"/>
    </xf>
    <xf numFmtId="0" fontId="26" fillId="0" borderId="43" xfId="0" applyFont="1" applyBorder="1" applyAlignment="1">
      <alignment horizontal="center" vertical="center"/>
    </xf>
    <xf numFmtId="0" fontId="26" fillId="0" borderId="0" xfId="0" applyFont="1" applyAlignment="1">
      <alignment horizontal="center" vertical="center" shrinkToFit="1"/>
    </xf>
    <xf numFmtId="0" fontId="26" fillId="0" borderId="26" xfId="0" applyFont="1" applyBorder="1" applyAlignment="1">
      <alignment horizontal="center" vertical="center" shrinkToFit="1"/>
    </xf>
    <xf numFmtId="0" fontId="26" fillId="0" borderId="52"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18" xfId="0" applyFont="1" applyBorder="1" applyAlignment="1">
      <alignment horizontal="center" vertical="center" shrinkToFit="1"/>
    </xf>
    <xf numFmtId="0" fontId="26" fillId="0" borderId="56" xfId="0" applyFont="1" applyBorder="1" applyAlignment="1">
      <alignment horizontal="center" vertical="center" shrinkToFit="1"/>
    </xf>
    <xf numFmtId="0" fontId="26" fillId="0" borderId="70" xfId="0" applyFont="1" applyBorder="1" applyAlignment="1">
      <alignment horizontal="center" vertical="center" shrinkToFit="1"/>
    </xf>
    <xf numFmtId="0" fontId="26" fillId="0" borderId="71" xfId="0" applyFont="1" applyBorder="1" applyAlignment="1">
      <alignment horizontal="center" vertical="center" shrinkToFit="1"/>
    </xf>
    <xf numFmtId="0" fontId="26" fillId="0" borderId="54"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42" xfId="0" applyFont="1" applyBorder="1" applyAlignment="1">
      <alignment horizontal="center" vertical="center" shrinkToFit="1"/>
    </xf>
    <xf numFmtId="0" fontId="26" fillId="0" borderId="41" xfId="0" applyFont="1" applyBorder="1" applyAlignment="1">
      <alignment horizontal="distributed" vertical="center" shrinkToFit="1"/>
    </xf>
    <xf numFmtId="0" fontId="26" fillId="0" borderId="17" xfId="0" applyFont="1" applyBorder="1" applyAlignment="1">
      <alignment vertical="center" shrinkToFit="1"/>
    </xf>
    <xf numFmtId="0" fontId="26" fillId="0" borderId="42" xfId="0" applyFont="1" applyBorder="1" applyAlignment="1">
      <alignment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17" xfId="0" applyFont="1" applyBorder="1" applyAlignment="1">
      <alignment horizontal="distributed" vertical="center" shrinkToFit="1"/>
    </xf>
    <xf numFmtId="0" fontId="26" fillId="0" borderId="42" xfId="0" applyFont="1" applyBorder="1" applyAlignment="1">
      <alignment horizontal="distributed" vertical="center" shrinkToFit="1"/>
    </xf>
    <xf numFmtId="0" fontId="26" fillId="0" borderId="10" xfId="0" applyFont="1" applyBorder="1" applyAlignment="1">
      <alignment horizontal="center" vertical="center" shrinkToFit="1"/>
    </xf>
    <xf numFmtId="0" fontId="26" fillId="0" borderId="57" xfId="0" applyFont="1" applyBorder="1" applyAlignment="1">
      <alignment horizontal="center" vertical="center" shrinkToFit="1"/>
    </xf>
    <xf numFmtId="0" fontId="33" fillId="0" borderId="0" xfId="0" applyFont="1" applyAlignment="1">
      <alignment horizontal="center" vertical="center"/>
    </xf>
    <xf numFmtId="0" fontId="26" fillId="0" borderId="24" xfId="0" applyFont="1" applyBorder="1" applyAlignment="1">
      <alignment horizontal="distributed" vertical="center" shrinkToFit="1"/>
    </xf>
    <xf numFmtId="0" fontId="26" fillId="0" borderId="28" xfId="0" applyFont="1" applyBorder="1" applyAlignment="1">
      <alignment horizontal="distributed" vertical="center" shrinkToFit="1"/>
    </xf>
    <xf numFmtId="0" fontId="26" fillId="0" borderId="78" xfId="0" applyFont="1" applyBorder="1" applyAlignment="1">
      <alignment horizontal="left" vertical="center" shrinkToFit="1"/>
    </xf>
    <xf numFmtId="0" fontId="26" fillId="0" borderId="66" xfId="0" applyFont="1" applyBorder="1" applyAlignment="1">
      <alignment horizontal="left" vertical="center" shrinkToFit="1"/>
    </xf>
    <xf numFmtId="0" fontId="26" fillId="0" borderId="38" xfId="0" applyFont="1" applyBorder="1" applyAlignment="1">
      <alignment horizontal="center" vertical="center" shrinkToFit="1"/>
    </xf>
    <xf numFmtId="0" fontId="26" fillId="0" borderId="39" xfId="0" applyFont="1" applyBorder="1" applyAlignment="1">
      <alignment horizontal="center" vertical="center" shrinkToFit="1"/>
    </xf>
    <xf numFmtId="0" fontId="26" fillId="0" borderId="91" xfId="0" applyFont="1" applyBorder="1" applyAlignment="1">
      <alignment horizontal="center" vertical="center" shrinkToFit="1"/>
    </xf>
    <xf numFmtId="0" fontId="26" fillId="0" borderId="25" xfId="0" applyFont="1" applyBorder="1" applyAlignment="1">
      <alignment horizontal="left" vertical="center" shrinkToFit="1"/>
    </xf>
    <xf numFmtId="0" fontId="26" fillId="0" borderId="68" xfId="0" applyFont="1" applyBorder="1" applyAlignment="1">
      <alignment horizontal="left" vertical="center" shrinkToFit="1"/>
    </xf>
    <xf numFmtId="0" fontId="26" fillId="0" borderId="53" xfId="0" applyFont="1" applyBorder="1" applyAlignment="1">
      <alignment horizontal="center" vertical="center" shrinkToFit="1"/>
    </xf>
    <xf numFmtId="0" fontId="26" fillId="0" borderId="61" xfId="0" applyFont="1" applyBorder="1" applyAlignment="1">
      <alignment horizontal="distributed" vertical="center" shrinkToFit="1"/>
    </xf>
    <xf numFmtId="0" fontId="26" fillId="0" borderId="62" xfId="0" applyFont="1" applyBorder="1" applyAlignment="1">
      <alignment horizontal="distributed" vertical="center" shrinkToFit="1"/>
    </xf>
    <xf numFmtId="0" fontId="26" fillId="0" borderId="63" xfId="0" applyFont="1" applyBorder="1" applyAlignment="1">
      <alignment horizontal="distributed" vertical="center" shrinkToFit="1"/>
    </xf>
    <xf numFmtId="0" fontId="26" fillId="0" borderId="64" xfId="0" applyFont="1" applyBorder="1" applyAlignment="1">
      <alignment horizontal="distributed" vertical="center" shrinkToFit="1"/>
    </xf>
    <xf numFmtId="0" fontId="26" fillId="0" borderId="23" xfId="0" applyFont="1" applyBorder="1" applyAlignment="1">
      <alignment horizontal="distributed" vertical="center" shrinkToFit="1"/>
    </xf>
    <xf numFmtId="0" fontId="26" fillId="0" borderId="36" xfId="0" applyFont="1" applyBorder="1" applyAlignment="1">
      <alignment horizontal="distributed" vertical="center" shrinkToFit="1"/>
    </xf>
    <xf numFmtId="0" fontId="26" fillId="0" borderId="65" xfId="0" applyFont="1" applyBorder="1" applyAlignment="1">
      <alignment horizontal="center" vertical="center" shrinkToFit="1"/>
    </xf>
    <xf numFmtId="0" fontId="26" fillId="0" borderId="66" xfId="0" applyFont="1" applyBorder="1" applyAlignment="1">
      <alignment horizontal="center" vertical="center" shrinkToFit="1"/>
    </xf>
    <xf numFmtId="0" fontId="26" fillId="0" borderId="67" xfId="0" applyFont="1" applyBorder="1" applyAlignment="1">
      <alignment horizontal="center" vertical="center" shrinkToFit="1"/>
    </xf>
    <xf numFmtId="0" fontId="26" fillId="0" borderId="68" xfId="0" applyFont="1" applyBorder="1" applyAlignment="1">
      <alignment horizontal="center" vertical="center" shrinkToFit="1"/>
    </xf>
    <xf numFmtId="0" fontId="26" fillId="0" borderId="91" xfId="0" applyFont="1" applyBorder="1" applyAlignment="1">
      <alignment horizontal="distributed" vertical="center" shrinkToFit="1"/>
    </xf>
    <xf numFmtId="0" fontId="26" fillId="0" borderId="93" xfId="0" applyFont="1" applyBorder="1" applyAlignment="1">
      <alignment horizontal="distributed" vertical="center" shrinkToFit="1"/>
    </xf>
    <xf numFmtId="0" fontId="26" fillId="0" borderId="78"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72" xfId="0" applyFont="1" applyBorder="1" applyAlignment="1">
      <alignment horizontal="distributed" vertical="center" shrinkToFit="1"/>
    </xf>
    <xf numFmtId="0" fontId="26" fillId="0" borderId="73" xfId="0" applyFont="1" applyBorder="1" applyAlignment="1">
      <alignment horizontal="distributed" vertical="center" shrinkToFit="1"/>
    </xf>
    <xf numFmtId="0" fontId="26" fillId="0" borderId="74" xfId="0" applyFont="1" applyBorder="1" applyAlignment="1">
      <alignment horizontal="distributed" vertical="center" shrinkToFit="1"/>
    </xf>
    <xf numFmtId="0" fontId="26" fillId="0" borderId="75" xfId="0" applyFont="1" applyBorder="1" applyAlignment="1">
      <alignment horizontal="distributed" vertical="center" shrinkToFit="1"/>
    </xf>
    <xf numFmtId="0" fontId="26" fillId="0" borderId="76" xfId="0" applyFont="1" applyBorder="1" applyAlignment="1">
      <alignment horizontal="distributed" vertical="center" shrinkToFit="1"/>
    </xf>
    <xf numFmtId="0" fontId="26" fillId="0" borderId="77" xfId="0" applyFont="1" applyBorder="1" applyAlignment="1">
      <alignment horizontal="distributed" vertical="center" shrinkToFit="1"/>
    </xf>
    <xf numFmtId="0" fontId="26" fillId="0" borderId="143" xfId="0" applyFont="1" applyBorder="1" applyAlignment="1">
      <alignment horizontal="center" vertical="center" shrinkToFit="1"/>
    </xf>
    <xf numFmtId="0" fontId="26" fillId="0" borderId="144" xfId="0" applyFont="1" applyBorder="1" applyAlignment="1">
      <alignment horizontal="center" vertical="center" shrinkToFit="1"/>
    </xf>
    <xf numFmtId="0" fontId="26" fillId="0" borderId="14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38" xfId="0" applyFont="1" applyBorder="1" applyAlignment="1">
      <alignment horizontal="distributed" vertical="center" shrinkToFit="1"/>
    </xf>
    <xf numFmtId="0" fontId="26" fillId="0" borderId="39" xfId="0" applyFont="1" applyBorder="1" applyAlignment="1">
      <alignment horizontal="distributed" vertical="center" shrinkToFit="1"/>
    </xf>
    <xf numFmtId="0" fontId="26" fillId="0" borderId="41" xfId="0" applyFont="1" applyBorder="1" applyAlignment="1">
      <alignment horizontal="distributed" vertical="center"/>
    </xf>
    <xf numFmtId="0" fontId="26" fillId="0" borderId="17" xfId="0" applyFont="1" applyBorder="1" applyAlignment="1">
      <alignment horizontal="distributed" vertical="center"/>
    </xf>
    <xf numFmtId="0" fontId="26" fillId="0" borderId="42" xfId="0" applyFont="1" applyBorder="1" applyAlignment="1">
      <alignment horizontal="distributed" vertical="center"/>
    </xf>
    <xf numFmtId="58" fontId="31" fillId="0" borderId="0" xfId="0" applyNumberFormat="1" applyFont="1" applyAlignment="1">
      <alignment horizontal="distributed" vertical="center" indent="1"/>
    </xf>
    <xf numFmtId="0" fontId="31" fillId="0" borderId="0" xfId="0" applyFont="1" applyAlignment="1">
      <alignment horizontal="distributed" vertical="center" indent="1"/>
    </xf>
    <xf numFmtId="0" fontId="26" fillId="0" borderId="55" xfId="0" applyFont="1" applyBorder="1" applyAlignment="1">
      <alignment horizontal="center" vertical="center"/>
    </xf>
    <xf numFmtId="0" fontId="26" fillId="0" borderId="56" xfId="0" applyFont="1" applyBorder="1" applyAlignment="1">
      <alignment horizontal="center" vertical="center"/>
    </xf>
    <xf numFmtId="0" fontId="26" fillId="0" borderId="219" xfId="0" applyFont="1" applyBorder="1" applyAlignment="1">
      <alignment horizontal="center" vertical="center" shrinkToFit="1"/>
    </xf>
    <xf numFmtId="0" fontId="26" fillId="0" borderId="41" xfId="0" applyFont="1" applyBorder="1" applyAlignment="1">
      <alignment horizontal="distributed" vertical="center" indent="1" shrinkToFit="1"/>
    </xf>
    <xf numFmtId="0" fontId="26" fillId="0" borderId="17" xfId="0" applyFont="1" applyBorder="1" applyAlignment="1">
      <alignment horizontal="distributed" vertical="center" indent="1" shrinkToFit="1"/>
    </xf>
    <xf numFmtId="0" fontId="26" fillId="0" borderId="215" xfId="0" applyFont="1" applyBorder="1" applyAlignment="1">
      <alignment horizontal="center" vertical="center" shrinkToFit="1"/>
    </xf>
    <xf numFmtId="0" fontId="26" fillId="0" borderId="59" xfId="0" applyFont="1" applyBorder="1" applyAlignment="1">
      <alignment horizontal="center" vertical="center" shrinkToFit="1"/>
    </xf>
    <xf numFmtId="0" fontId="26" fillId="0" borderId="60" xfId="0" applyFont="1" applyBorder="1" applyAlignment="1">
      <alignment horizontal="center" vertical="center" shrinkToFit="1"/>
    </xf>
    <xf numFmtId="0" fontId="16" fillId="0" borderId="131" xfId="0" applyFont="1" applyBorder="1" applyAlignment="1">
      <alignment horizontal="center" vertical="center"/>
    </xf>
    <xf numFmtId="0" fontId="16" fillId="0" borderId="132" xfId="0" applyFont="1" applyBorder="1" applyAlignment="1">
      <alignment horizontal="center" vertical="center"/>
    </xf>
    <xf numFmtId="0" fontId="16" fillId="0" borderId="133" xfId="0" applyFont="1" applyBorder="1" applyAlignment="1">
      <alignment horizontal="center" vertical="center"/>
    </xf>
    <xf numFmtId="0" fontId="16" fillId="0" borderId="134" xfId="0" applyFont="1" applyBorder="1" applyAlignment="1">
      <alignment horizontal="center" vertical="center"/>
    </xf>
    <xf numFmtId="0" fontId="16" fillId="0" borderId="0" xfId="0" applyFont="1" applyBorder="1" applyAlignment="1">
      <alignment horizontal="center" vertical="center"/>
    </xf>
    <xf numFmtId="0" fontId="16" fillId="0" borderId="135" xfId="0" applyFont="1" applyBorder="1" applyAlignment="1">
      <alignment horizontal="center" vertical="center"/>
    </xf>
    <xf numFmtId="0" fontId="16" fillId="0" borderId="136" xfId="0" applyFont="1" applyBorder="1" applyAlignment="1">
      <alignment horizontal="center" vertical="center"/>
    </xf>
    <xf numFmtId="0" fontId="16" fillId="0" borderId="137" xfId="0" applyFont="1" applyBorder="1" applyAlignment="1">
      <alignment horizontal="center" vertical="center"/>
    </xf>
    <xf numFmtId="0" fontId="16" fillId="0" borderId="138" xfId="0" applyFont="1" applyBorder="1" applyAlignment="1">
      <alignment horizontal="center" vertical="center"/>
    </xf>
    <xf numFmtId="0" fontId="26" fillId="0" borderId="174" xfId="0" applyFont="1" applyBorder="1" applyAlignment="1" applyProtection="1">
      <alignment horizontal="center" vertical="center"/>
      <protection locked="0"/>
    </xf>
    <xf numFmtId="0" fontId="26" fillId="0" borderId="171" xfId="0" applyFont="1" applyBorder="1" applyAlignment="1" applyProtection="1">
      <alignment horizontal="center" vertical="center"/>
      <protection locked="0"/>
    </xf>
    <xf numFmtId="0" fontId="26" fillId="0" borderId="172" xfId="0" applyFont="1" applyBorder="1" applyAlignment="1" applyProtection="1">
      <alignment horizontal="center" vertical="center"/>
      <protection locked="0"/>
    </xf>
    <xf numFmtId="0" fontId="26" fillId="0" borderId="175" xfId="0" applyFont="1" applyBorder="1" applyAlignment="1" applyProtection="1">
      <alignment horizontal="center" vertical="center"/>
      <protection locked="0"/>
    </xf>
    <xf numFmtId="0" fontId="26" fillId="0" borderId="168" xfId="0" applyFont="1" applyBorder="1" applyAlignment="1" applyProtection="1">
      <alignment horizontal="center" vertical="center"/>
      <protection locked="0"/>
    </xf>
    <xf numFmtId="0" fontId="26" fillId="0" borderId="173" xfId="0" applyFont="1" applyBorder="1" applyAlignment="1" applyProtection="1">
      <alignment horizontal="center" vertical="center"/>
      <protection locked="0"/>
    </xf>
    <xf numFmtId="0" fontId="26" fillId="0" borderId="170" xfId="0" applyFont="1" applyBorder="1" applyAlignment="1" applyProtection="1">
      <alignment horizontal="center" vertical="center"/>
      <protection locked="0"/>
    </xf>
    <xf numFmtId="0" fontId="26" fillId="0" borderId="40" xfId="0" applyFont="1" applyBorder="1" applyAlignment="1">
      <alignment horizontal="right" vertical="center"/>
    </xf>
    <xf numFmtId="0" fontId="26" fillId="0" borderId="38" xfId="0" applyFont="1" applyBorder="1" applyAlignment="1">
      <alignment horizontal="right" vertical="center"/>
    </xf>
    <xf numFmtId="0" fontId="26" fillId="0" borderId="39" xfId="0" applyFont="1" applyBorder="1" applyAlignment="1">
      <alignment horizontal="right" vertical="center"/>
    </xf>
    <xf numFmtId="0" fontId="30" fillId="0" borderId="32" xfId="0" applyFont="1" applyBorder="1" applyAlignment="1">
      <alignment horizontal="center" vertical="center" textRotation="255" shrinkToFit="1"/>
    </xf>
    <xf numFmtId="0" fontId="30" fillId="0" borderId="24" xfId="0" applyFont="1" applyBorder="1" applyAlignment="1">
      <alignment horizontal="center" vertical="center" textRotation="255" shrinkToFit="1"/>
    </xf>
    <xf numFmtId="0" fontId="30" fillId="0" borderId="44" xfId="0" applyFont="1" applyBorder="1" applyAlignment="1">
      <alignment horizontal="center" vertical="center" textRotation="255" shrinkToFit="1"/>
    </xf>
    <xf numFmtId="0" fontId="26" fillId="0" borderId="32" xfId="0" applyFont="1" applyBorder="1" applyAlignment="1">
      <alignment horizontal="left" vertical="center"/>
    </xf>
    <xf numFmtId="0" fontId="26" fillId="0" borderId="163" xfId="0" applyFont="1" applyBorder="1" applyAlignment="1">
      <alignment horizontal="center" vertical="center"/>
    </xf>
    <xf numFmtId="0" fontId="26" fillId="0" borderId="164" xfId="0" applyFont="1" applyBorder="1" applyAlignment="1">
      <alignment horizontal="center" vertical="center"/>
    </xf>
    <xf numFmtId="0" fontId="26" fillId="0" borderId="159" xfId="0" applyFont="1" applyBorder="1" applyAlignment="1">
      <alignment horizontal="center" vertical="center"/>
    </xf>
    <xf numFmtId="0" fontId="26" fillId="0" borderId="160" xfId="0" applyFont="1" applyBorder="1" applyAlignment="1">
      <alignment horizontal="center" vertical="center"/>
    </xf>
    <xf numFmtId="0" fontId="26" fillId="0" borderId="24" xfId="0" applyFont="1" applyBorder="1" applyAlignment="1">
      <alignment horizontal="left" vertical="center"/>
    </xf>
    <xf numFmtId="0" fontId="26" fillId="0" borderId="44" xfId="0" applyFont="1" applyBorder="1" applyAlignment="1">
      <alignment horizontal="left" vertical="center"/>
    </xf>
    <xf numFmtId="0" fontId="26" fillId="0" borderId="55" xfId="0" applyFont="1" applyBorder="1" applyAlignment="1" applyProtection="1">
      <alignment horizontal="right" vertical="center"/>
      <protection locked="0"/>
    </xf>
    <xf numFmtId="0" fontId="26" fillId="0" borderId="18" xfId="0" applyFont="1" applyBorder="1" applyAlignment="1" applyProtection="1">
      <alignment horizontal="right" vertical="center"/>
      <protection locked="0"/>
    </xf>
    <xf numFmtId="0" fontId="26" fillId="0" borderId="56" xfId="0" applyFont="1" applyBorder="1" applyAlignment="1" applyProtection="1">
      <alignment horizontal="right" vertical="center"/>
      <protection locked="0"/>
    </xf>
    <xf numFmtId="0" fontId="26" fillId="0" borderId="62" xfId="0" applyFont="1" applyBorder="1" applyAlignment="1">
      <alignment horizontal="left" vertical="center"/>
    </xf>
    <xf numFmtId="0" fontId="26" fillId="0" borderId="63" xfId="0" applyFont="1" applyBorder="1" applyAlignment="1">
      <alignment horizontal="left" vertical="center"/>
    </xf>
    <xf numFmtId="0" fontId="26" fillId="0" borderId="25" xfId="0" applyFont="1" applyBorder="1" applyAlignment="1">
      <alignment horizontal="left" vertical="center"/>
    </xf>
    <xf numFmtId="0" fontId="26" fillId="0" borderId="94" xfId="0" applyFont="1" applyBorder="1" applyAlignment="1">
      <alignment horizontal="left" vertical="center"/>
    </xf>
    <xf numFmtId="0" fontId="26" fillId="0" borderId="167" xfId="0" applyFont="1" applyBorder="1" applyAlignment="1" applyProtection="1">
      <alignment horizontal="center" vertical="center"/>
      <protection locked="0"/>
    </xf>
    <xf numFmtId="0" fontId="26" fillId="0" borderId="169" xfId="0" applyFont="1" applyBorder="1" applyAlignment="1" applyProtection="1">
      <alignment horizontal="center" vertical="center"/>
      <protection locked="0"/>
    </xf>
    <xf numFmtId="0" fontId="26" fillId="0" borderId="129" xfId="0" applyFont="1" applyBorder="1" applyAlignment="1">
      <alignment horizontal="left" vertical="center"/>
    </xf>
    <xf numFmtId="0" fontId="26" fillId="0" borderId="65" xfId="0" applyFont="1" applyBorder="1" applyAlignment="1" applyProtection="1">
      <alignment horizontal="center" vertical="center"/>
      <protection locked="0"/>
    </xf>
    <xf numFmtId="0" fontId="26" fillId="0" borderId="78" xfId="0" applyFont="1" applyBorder="1" applyAlignment="1" applyProtection="1">
      <alignment horizontal="center" vertical="center"/>
      <protection locked="0"/>
    </xf>
    <xf numFmtId="0" fontId="26" fillId="0" borderId="66" xfId="0" applyFont="1" applyBorder="1" applyAlignment="1" applyProtection="1">
      <alignment horizontal="center" vertical="center"/>
      <protection locked="0"/>
    </xf>
    <xf numFmtId="0" fontId="26" fillId="0" borderId="24" xfId="0" applyFont="1" applyBorder="1" applyAlignment="1">
      <alignment horizontal="left" vertical="center" shrinkToFit="1"/>
    </xf>
    <xf numFmtId="0" fontId="26" fillId="0" borderId="69" xfId="0" applyFont="1" applyBorder="1" applyAlignment="1" applyProtection="1">
      <alignment horizontal="center" vertical="center"/>
      <protection locked="0"/>
    </xf>
    <xf numFmtId="0" fontId="26" fillId="0" borderId="70" xfId="0" applyFont="1" applyBorder="1" applyAlignment="1" applyProtection="1">
      <alignment horizontal="center" vertical="center"/>
      <protection locked="0"/>
    </xf>
    <xf numFmtId="0" fontId="26" fillId="0" borderId="71" xfId="0" applyFont="1" applyBorder="1" applyAlignment="1" applyProtection="1">
      <alignment horizontal="center" vertical="center"/>
      <protection locked="0"/>
    </xf>
    <xf numFmtId="0" fontId="30" fillId="0" borderId="51" xfId="0" applyFont="1" applyBorder="1" applyAlignment="1">
      <alignment horizontal="center" vertical="center" textRotation="255" shrinkToFit="1"/>
    </xf>
    <xf numFmtId="0" fontId="30" fillId="0" borderId="30" xfId="0" applyFont="1" applyBorder="1" applyAlignment="1">
      <alignment horizontal="center" vertical="center" textRotation="255" shrinkToFit="1"/>
    </xf>
    <xf numFmtId="0" fontId="26" fillId="0" borderId="51" xfId="0" applyFont="1" applyBorder="1" applyAlignment="1">
      <alignment horizontal="left" vertical="center"/>
    </xf>
    <xf numFmtId="0" fontId="26" fillId="0" borderId="124" xfId="0" applyFont="1" applyBorder="1" applyAlignment="1">
      <alignment horizontal="left" vertical="center"/>
    </xf>
    <xf numFmtId="0" fontId="26" fillId="0" borderId="91" xfId="0" applyFont="1" applyBorder="1" applyAlignment="1">
      <alignment horizontal="left" vertical="center"/>
    </xf>
    <xf numFmtId="0" fontId="26" fillId="0" borderId="92" xfId="0" applyFont="1" applyBorder="1" applyAlignment="1">
      <alignment horizontal="left" vertical="center"/>
    </xf>
    <xf numFmtId="0" fontId="26" fillId="0" borderId="30" xfId="0" applyFont="1" applyBorder="1" applyAlignment="1">
      <alignment horizontal="left" vertical="center"/>
    </xf>
    <xf numFmtId="0" fontId="26" fillId="0" borderId="165" xfId="0" applyFont="1" applyBorder="1" applyAlignment="1">
      <alignment horizontal="center" vertical="center"/>
    </xf>
    <xf numFmtId="0" fontId="26" fillId="0" borderId="2" xfId="0" applyFont="1" applyBorder="1" applyAlignment="1">
      <alignment horizontal="center" vertical="center"/>
    </xf>
    <xf numFmtId="0" fontId="26" fillId="0" borderId="166" xfId="0" applyFont="1" applyBorder="1" applyAlignment="1">
      <alignment horizontal="center" vertical="center"/>
    </xf>
    <xf numFmtId="0" fontId="30" fillId="0" borderId="24" xfId="0" applyFont="1" applyBorder="1" applyAlignment="1">
      <alignment horizontal="center" vertical="center" textRotation="255"/>
    </xf>
    <xf numFmtId="0" fontId="30" fillId="0" borderId="30" xfId="0" applyFont="1" applyBorder="1" applyAlignment="1">
      <alignment horizontal="center" vertical="center" textRotation="255"/>
    </xf>
    <xf numFmtId="0" fontId="26" fillId="0" borderId="61" xfId="0" applyFont="1" applyBorder="1" applyAlignment="1">
      <alignment horizontal="center" vertical="center" textRotation="255"/>
    </xf>
    <xf numFmtId="0" fontId="26" fillId="0" borderId="62" xfId="0" applyFont="1" applyBorder="1" applyAlignment="1">
      <alignment horizontal="center" vertical="center" textRotation="255"/>
    </xf>
    <xf numFmtId="0" fontId="26" fillId="0" borderId="63" xfId="0" applyFont="1" applyBorder="1" applyAlignment="1">
      <alignment horizontal="center" vertical="center" textRotation="255"/>
    </xf>
    <xf numFmtId="0" fontId="26" fillId="0" borderId="86" xfId="0" applyFont="1" applyBorder="1" applyAlignment="1">
      <alignment horizontal="center" vertical="center" textRotation="255"/>
    </xf>
    <xf numFmtId="0" fontId="26" fillId="0" borderId="0" xfId="0" applyFont="1" applyBorder="1" applyAlignment="1">
      <alignment horizontal="center" vertical="center" textRotation="255"/>
    </xf>
    <xf numFmtId="0" fontId="26" fillId="0" borderId="34" xfId="0" applyFont="1" applyBorder="1" applyAlignment="1">
      <alignment horizontal="center" vertical="center" textRotation="255"/>
    </xf>
    <xf numFmtId="0" fontId="26" fillId="0" borderId="64" xfId="0" applyFont="1" applyBorder="1" applyAlignment="1">
      <alignment horizontal="center" vertical="center" textRotation="255"/>
    </xf>
    <xf numFmtId="0" fontId="26" fillId="0" borderId="23" xfId="0" applyFont="1" applyBorder="1" applyAlignment="1">
      <alignment horizontal="center" vertical="center" textRotation="255"/>
    </xf>
    <xf numFmtId="0" fontId="26" fillId="0" borderId="36" xfId="0" applyFont="1" applyBorder="1" applyAlignment="1">
      <alignment horizontal="center" vertical="center" textRotation="255"/>
    </xf>
    <xf numFmtId="0" fontId="30" fillId="0" borderId="88" xfId="0" applyFont="1" applyBorder="1" applyAlignment="1">
      <alignment horizontal="center" vertical="center" textRotation="255" shrinkToFit="1"/>
    </xf>
    <xf numFmtId="0" fontId="30" fillId="0" borderId="118" xfId="0" applyFont="1" applyBorder="1" applyAlignment="1">
      <alignment horizontal="center" vertical="center" textRotation="255" shrinkToFit="1"/>
    </xf>
    <xf numFmtId="0" fontId="29" fillId="0" borderId="0" xfId="0" applyFont="1" applyAlignment="1">
      <alignment horizontal="center" vertical="center"/>
    </xf>
    <xf numFmtId="0" fontId="26" fillId="0" borderId="24" xfId="0" applyFont="1" applyBorder="1" applyAlignment="1">
      <alignment horizontal="distributed"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44" xfId="0" applyFont="1" applyBorder="1" applyAlignment="1">
      <alignment horizontal="center" vertical="center" textRotation="255"/>
    </xf>
    <xf numFmtId="0" fontId="26" fillId="0" borderId="88" xfId="0" applyFont="1" applyBorder="1" applyAlignment="1">
      <alignment horizontal="center" vertical="center" textRotation="255"/>
    </xf>
    <xf numFmtId="0" fontId="26" fillId="0" borderId="32" xfId="0" applyFont="1" applyBorder="1" applyAlignment="1">
      <alignment horizontal="center" vertical="center" textRotation="255"/>
    </xf>
    <xf numFmtId="0" fontId="35" fillId="0" borderId="61" xfId="0" applyFont="1" applyBorder="1" applyAlignment="1">
      <alignment horizontal="distributed" vertical="center" justifyLastLine="1"/>
    </xf>
    <xf numFmtId="0" fontId="35" fillId="0" borderId="62" xfId="0" applyFont="1" applyBorder="1" applyAlignment="1">
      <alignment horizontal="distributed" vertical="center" justifyLastLine="1"/>
    </xf>
    <xf numFmtId="0" fontId="35" fillId="0" borderId="63" xfId="0" applyFont="1" applyBorder="1" applyAlignment="1">
      <alignment horizontal="distributed" vertical="center" justifyLastLine="1"/>
    </xf>
    <xf numFmtId="0" fontId="36" fillId="0" borderId="61" xfId="0" applyFont="1" applyBorder="1" applyAlignment="1">
      <alignment horizontal="center" vertical="center" shrinkToFit="1"/>
    </xf>
    <xf numFmtId="0" fontId="36" fillId="0" borderId="62" xfId="0" applyFont="1" applyBorder="1" applyAlignment="1">
      <alignment horizontal="center" vertical="center" shrinkToFit="1"/>
    </xf>
    <xf numFmtId="0" fontId="36" fillId="0" borderId="63" xfId="0" applyFont="1" applyBorder="1" applyAlignment="1">
      <alignment horizontal="center" vertical="center" shrinkToFit="1"/>
    </xf>
    <xf numFmtId="0" fontId="30" fillId="0" borderId="44" xfId="0" applyFont="1" applyBorder="1" applyAlignment="1">
      <alignment horizontal="center" vertical="center" textRotation="255"/>
    </xf>
    <xf numFmtId="0" fontId="30" fillId="0" borderId="88" xfId="0" applyFont="1" applyBorder="1" applyAlignment="1">
      <alignment horizontal="center" vertical="center" textRotation="255"/>
    </xf>
    <xf numFmtId="0" fontId="30" fillId="0" borderId="32" xfId="0" applyFont="1" applyBorder="1" applyAlignment="1">
      <alignment horizontal="center" vertical="center" textRotation="255"/>
    </xf>
    <xf numFmtId="0" fontId="26" fillId="0" borderId="161" xfId="0" applyFont="1" applyBorder="1" applyAlignment="1">
      <alignment horizontal="center" vertical="center"/>
    </xf>
    <xf numFmtId="0" fontId="26" fillId="0" borderId="73" xfId="0" applyFont="1" applyBorder="1" applyAlignment="1">
      <alignment horizontal="center" vertical="center"/>
    </xf>
    <xf numFmtId="0" fontId="26" fillId="0" borderId="162" xfId="0" applyFont="1" applyBorder="1" applyAlignment="1">
      <alignment horizontal="center" vertical="center"/>
    </xf>
    <xf numFmtId="0" fontId="26" fillId="0" borderId="28" xfId="0" applyFont="1" applyBorder="1" applyAlignment="1">
      <alignment horizontal="left" vertical="center"/>
    </xf>
    <xf numFmtId="0" fontId="26" fillId="0" borderId="42" xfId="0" applyFont="1" applyBorder="1" applyAlignment="1">
      <alignment horizontal="left" vertical="center"/>
    </xf>
    <xf numFmtId="0" fontId="26" fillId="0" borderId="24" xfId="0" applyFont="1" applyBorder="1" applyAlignment="1">
      <alignment horizontal="center" vertical="center" textRotation="255" shrinkToFit="1"/>
    </xf>
    <xf numFmtId="0" fontId="26" fillId="0" borderId="24" xfId="0" applyFont="1" applyBorder="1" applyAlignment="1">
      <alignment horizontal="center" vertical="center" textRotation="255"/>
    </xf>
    <xf numFmtId="0" fontId="26" fillId="0" borderId="124" xfId="0" applyFont="1" applyBorder="1" applyAlignment="1">
      <alignment horizontal="center" vertical="center" shrinkToFit="1"/>
    </xf>
    <xf numFmtId="0" fontId="26" fillId="0" borderId="92" xfId="0" applyFont="1" applyBorder="1" applyAlignment="1">
      <alignment horizontal="center" vertical="center" shrinkToFit="1"/>
    </xf>
    <xf numFmtId="0" fontId="29" fillId="0" borderId="23" xfId="0" applyFont="1" applyBorder="1" applyAlignment="1">
      <alignment horizontal="center" vertical="center"/>
    </xf>
    <xf numFmtId="0" fontId="26" fillId="0" borderId="32" xfId="0" applyFont="1" applyBorder="1" applyAlignment="1">
      <alignment horizontal="center" vertical="center"/>
    </xf>
    <xf numFmtId="0" fontId="26" fillId="0" borderId="118" xfId="0" applyFont="1" applyBorder="1" applyAlignment="1">
      <alignment horizontal="center" vertical="center"/>
    </xf>
    <xf numFmtId="0" fontId="26" fillId="0" borderId="64" xfId="0" applyFont="1" applyBorder="1" applyAlignment="1">
      <alignment horizontal="center" vertical="center"/>
    </xf>
    <xf numFmtId="0" fontId="26" fillId="0" borderId="23" xfId="0" applyFont="1" applyBorder="1" applyAlignment="1">
      <alignment horizontal="center" vertical="center"/>
    </xf>
    <xf numFmtId="0" fontId="26" fillId="0" borderId="36" xfId="0" applyFont="1" applyBorder="1" applyAlignment="1">
      <alignment horizontal="center" vertical="center"/>
    </xf>
    <xf numFmtId="0" fontId="26" fillId="0" borderId="44" xfId="0" applyFont="1" applyBorder="1" applyAlignment="1">
      <alignment horizontal="center" vertical="center"/>
    </xf>
    <xf numFmtId="0" fontId="26" fillId="0" borderId="24" xfId="0" applyFont="1" applyBorder="1" applyAlignment="1">
      <alignment horizontal="center" vertical="center" wrapText="1"/>
    </xf>
    <xf numFmtId="0" fontId="26" fillId="0" borderId="184" xfId="0" applyFont="1" applyBorder="1" applyAlignment="1">
      <alignment horizontal="left" vertical="center"/>
    </xf>
    <xf numFmtId="0" fontId="26" fillId="0" borderId="161" xfId="0" applyFont="1" applyBorder="1" applyAlignment="1">
      <alignment horizontal="left" vertical="center"/>
    </xf>
    <xf numFmtId="0" fontId="26" fillId="0" borderId="192" xfId="0" applyFont="1" applyBorder="1" applyAlignment="1">
      <alignment horizontal="left" vertical="center"/>
    </xf>
    <xf numFmtId="0" fontId="26" fillId="0" borderId="193" xfId="0" applyFont="1" applyBorder="1" applyAlignment="1">
      <alignment horizontal="left" vertical="center"/>
    </xf>
    <xf numFmtId="0" fontId="26" fillId="0" borderId="177" xfId="0" applyFont="1" applyBorder="1" applyAlignment="1">
      <alignment horizontal="left" vertical="center"/>
    </xf>
    <xf numFmtId="0" fontId="26" fillId="0" borderId="178" xfId="0" applyFont="1" applyBorder="1" applyAlignment="1">
      <alignment horizontal="left" vertical="center"/>
    </xf>
    <xf numFmtId="0" fontId="26" fillId="0" borderId="61" xfId="0" applyFont="1" applyBorder="1" applyAlignment="1">
      <alignment horizontal="left" vertical="center"/>
    </xf>
    <xf numFmtId="0" fontId="16" fillId="0" borderId="131" xfId="0" applyFont="1" applyBorder="1" applyAlignment="1">
      <alignment horizontal="left" vertical="center" wrapText="1"/>
    </xf>
    <xf numFmtId="0" fontId="16" fillId="0" borderId="132" xfId="0" applyFont="1" applyBorder="1" applyAlignment="1">
      <alignment horizontal="left" vertical="center"/>
    </xf>
    <xf numFmtId="0" fontId="16" fillId="0" borderId="133" xfId="0" applyFont="1" applyBorder="1" applyAlignment="1">
      <alignment horizontal="left" vertical="center"/>
    </xf>
    <xf numFmtId="0" fontId="16" fillId="0" borderId="134" xfId="0" applyFont="1" applyBorder="1" applyAlignment="1">
      <alignment horizontal="left" vertical="center"/>
    </xf>
    <xf numFmtId="0" fontId="16" fillId="0" borderId="0" xfId="0" applyFont="1" applyBorder="1" applyAlignment="1">
      <alignment horizontal="left" vertical="center"/>
    </xf>
    <xf numFmtId="0" fontId="16" fillId="0" borderId="135" xfId="0" applyFont="1" applyBorder="1" applyAlignment="1">
      <alignment horizontal="left" vertical="center"/>
    </xf>
    <xf numFmtId="0" fontId="16" fillId="0" borderId="136" xfId="0" applyFont="1" applyBorder="1" applyAlignment="1">
      <alignment horizontal="left" vertical="center"/>
    </xf>
    <xf numFmtId="0" fontId="16" fillId="0" borderId="137" xfId="0" applyFont="1" applyBorder="1" applyAlignment="1">
      <alignment horizontal="left" vertical="center"/>
    </xf>
    <xf numFmtId="0" fontId="16" fillId="0" borderId="138" xfId="0" applyFont="1" applyBorder="1" applyAlignment="1">
      <alignment horizontal="left" vertical="center"/>
    </xf>
    <xf numFmtId="0" fontId="26" fillId="0" borderId="44" xfId="0" applyFont="1" applyBorder="1" applyAlignment="1" applyProtection="1">
      <alignment horizontal="center" vertical="center"/>
      <protection locked="0"/>
    </xf>
    <xf numFmtId="0" fontId="26" fillId="0" borderId="32" xfId="0" applyFont="1" applyBorder="1" applyAlignment="1" applyProtection="1">
      <alignment horizontal="center" vertical="center"/>
      <protection locked="0"/>
    </xf>
    <xf numFmtId="0" fontId="26" fillId="0" borderId="23" xfId="0" applyFont="1" applyBorder="1" applyAlignment="1" applyProtection="1">
      <alignment horizontal="left" vertical="center"/>
      <protection locked="0"/>
    </xf>
    <xf numFmtId="58" fontId="27" fillId="0" borderId="0" xfId="0" applyNumberFormat="1" applyFont="1" applyAlignment="1">
      <alignment horizontal="center" vertical="center" wrapText="1"/>
    </xf>
    <xf numFmtId="0" fontId="27" fillId="0" borderId="37" xfId="0" applyFont="1" applyBorder="1" applyAlignment="1">
      <alignment horizontal="distributed" indent="1"/>
    </xf>
    <xf numFmtId="0" fontId="27" fillId="0" borderId="38" xfId="0" applyFont="1" applyBorder="1" applyAlignment="1">
      <alignment horizontal="distributed" indent="1"/>
    </xf>
    <xf numFmtId="0" fontId="27" fillId="0" borderId="84" xfId="0" applyFont="1" applyBorder="1" applyAlignment="1">
      <alignment horizontal="distributed" indent="1"/>
    </xf>
    <xf numFmtId="0" fontId="27" fillId="0" borderId="61" xfId="0" applyFont="1" applyBorder="1" applyAlignment="1">
      <alignment horizontal="left" vertical="center" indent="1"/>
    </xf>
    <xf numFmtId="0" fontId="27" fillId="0" borderId="62" xfId="0" applyFont="1" applyBorder="1" applyAlignment="1">
      <alignment horizontal="left" vertical="center" indent="1"/>
    </xf>
    <xf numFmtId="0" fontId="27" fillId="0" borderId="79" xfId="0" applyFont="1" applyBorder="1" applyAlignment="1">
      <alignment horizontal="left" vertical="center" indent="1"/>
    </xf>
    <xf numFmtId="0" fontId="27" fillId="0" borderId="80" xfId="0" applyFont="1" applyBorder="1" applyAlignment="1">
      <alignment horizontal="left" vertical="center" indent="1"/>
    </xf>
    <xf numFmtId="0" fontId="27" fillId="0" borderId="25" xfId="0" applyFont="1" applyBorder="1" applyAlignment="1">
      <alignment horizontal="left" vertical="center" indent="1"/>
    </xf>
    <xf numFmtId="0" fontId="27" fillId="0" borderId="68" xfId="0" applyFont="1" applyBorder="1" applyAlignment="1">
      <alignment horizontal="left" vertical="center" indent="1"/>
    </xf>
    <xf numFmtId="0" fontId="27" fillId="0" borderId="80" xfId="0" applyNumberFormat="1" applyFont="1" applyBorder="1" applyAlignment="1">
      <alignment horizontal="center" vertical="center"/>
    </xf>
    <xf numFmtId="0" fontId="27" fillId="0" borderId="25" xfId="0" applyNumberFormat="1" applyFont="1" applyBorder="1" applyAlignment="1">
      <alignment horizontal="center" vertical="center"/>
    </xf>
    <xf numFmtId="0" fontId="27" fillId="0" borderId="68" xfId="0" applyNumberFormat="1" applyFont="1" applyBorder="1" applyAlignment="1">
      <alignment horizontal="center" vertical="center"/>
    </xf>
    <xf numFmtId="0" fontId="27" fillId="0" borderId="83" xfId="0" applyNumberFormat="1" applyFont="1" applyBorder="1" applyAlignment="1">
      <alignment horizontal="center" vertical="center"/>
    </xf>
    <xf numFmtId="0" fontId="27" fillId="0" borderId="82" xfId="0" applyNumberFormat="1" applyFont="1" applyBorder="1" applyAlignment="1">
      <alignment horizontal="center" vertical="center"/>
    </xf>
    <xf numFmtId="0" fontId="27" fillId="0" borderId="40" xfId="0" applyFont="1" applyBorder="1" applyAlignment="1">
      <alignment horizontal="left" indent="1"/>
    </xf>
    <xf numFmtId="0" fontId="27" fillId="0" borderId="38" xfId="0" applyFont="1" applyBorder="1" applyAlignment="1">
      <alignment horizontal="left" indent="1"/>
    </xf>
    <xf numFmtId="0" fontId="27" fillId="0" borderId="39" xfId="0" applyFont="1" applyBorder="1" applyAlignment="1">
      <alignment horizontal="left" indent="1"/>
    </xf>
    <xf numFmtId="0" fontId="27" fillId="0" borderId="59" xfId="0" applyFont="1" applyBorder="1" applyAlignment="1">
      <alignment horizontal="distributed" vertical="center" indent="1"/>
    </xf>
    <xf numFmtId="0" fontId="27" fillId="0" borderId="85" xfId="0" applyFont="1" applyBorder="1" applyAlignment="1">
      <alignment horizontal="distributed" vertical="center" indent="1"/>
    </xf>
    <xf numFmtId="0" fontId="27" fillId="0" borderId="0" xfId="0" applyFont="1" applyAlignment="1">
      <alignment horizontal="left" vertical="center"/>
    </xf>
    <xf numFmtId="0" fontId="27" fillId="0" borderId="0" xfId="0" applyFont="1" applyAlignment="1">
      <alignment vertical="center"/>
    </xf>
    <xf numFmtId="0" fontId="27" fillId="0" borderId="67" xfId="0" applyFont="1" applyBorder="1" applyAlignment="1">
      <alignment horizontal="distributed" vertical="center" indent="1"/>
    </xf>
    <xf numFmtId="0" fontId="27" fillId="0" borderId="25" xfId="0" applyFont="1" applyBorder="1" applyAlignment="1">
      <alignment horizontal="distributed" vertical="center" indent="1"/>
    </xf>
    <xf numFmtId="0" fontId="27" fillId="0" borderId="81" xfId="0" applyFont="1" applyBorder="1" applyAlignment="1">
      <alignment horizontal="left" vertical="center"/>
    </xf>
    <xf numFmtId="0" fontId="27" fillId="0" borderId="62" xfId="0" applyFont="1" applyBorder="1" applyAlignment="1">
      <alignment horizontal="left" vertical="center"/>
    </xf>
    <xf numFmtId="0" fontId="27" fillId="0" borderId="79" xfId="0" applyFont="1" applyBorder="1" applyAlignment="1">
      <alignment horizontal="left" vertical="center"/>
    </xf>
    <xf numFmtId="0" fontId="27" fillId="0" borderId="67" xfId="0" applyFont="1" applyBorder="1" applyAlignment="1">
      <alignment horizontal="left" vertical="center"/>
    </xf>
    <xf numFmtId="0" fontId="27" fillId="0" borderId="25" xfId="0" applyFont="1" applyBorder="1" applyAlignment="1">
      <alignment horizontal="left" vertical="center"/>
    </xf>
    <xf numFmtId="0" fontId="27" fillId="0" borderId="68" xfId="0" applyFont="1" applyBorder="1" applyAlignment="1">
      <alignment horizontal="left" vertical="center"/>
    </xf>
    <xf numFmtId="0" fontId="27" fillId="0" borderId="83" xfId="0" applyFont="1" applyBorder="1" applyAlignment="1">
      <alignment horizontal="center" vertical="center"/>
    </xf>
    <xf numFmtId="0" fontId="27" fillId="0" borderId="18" xfId="0" applyFont="1" applyBorder="1" applyAlignment="1">
      <alignment horizontal="center" vertical="center"/>
    </xf>
    <xf numFmtId="0" fontId="27" fillId="0" borderId="82" xfId="0" applyFont="1" applyBorder="1" applyAlignment="1">
      <alignment horizontal="center" vertical="center"/>
    </xf>
    <xf numFmtId="176" fontId="27" fillId="0" borderId="83" xfId="0" applyNumberFormat="1" applyFont="1" applyBorder="1" applyAlignment="1">
      <alignment horizontal="center" vertical="center"/>
    </xf>
    <xf numFmtId="176" fontId="27" fillId="0" borderId="18" xfId="0" applyNumberFormat="1" applyFont="1" applyBorder="1" applyAlignment="1">
      <alignment horizontal="center" vertical="center"/>
    </xf>
    <xf numFmtId="176" fontId="27" fillId="0" borderId="82" xfId="0" applyNumberFormat="1" applyFont="1" applyBorder="1" applyAlignment="1">
      <alignment horizontal="center" vertical="center"/>
    </xf>
    <xf numFmtId="0" fontId="27" fillId="0" borderId="86" xfId="0" applyFont="1" applyBorder="1" applyAlignment="1">
      <alignment horizontal="left" vertical="center" indent="1"/>
    </xf>
    <xf numFmtId="0" fontId="27" fillId="0" borderId="0" xfId="0" applyFont="1" applyBorder="1" applyAlignment="1">
      <alignment horizontal="left" vertical="center" indent="1"/>
    </xf>
    <xf numFmtId="0" fontId="27" fillId="0" borderId="87" xfId="0" applyFont="1" applyBorder="1" applyAlignment="1">
      <alignment horizontal="left" vertical="center" indent="1"/>
    </xf>
    <xf numFmtId="0" fontId="27" fillId="0" borderId="40" xfId="0" applyFont="1" applyBorder="1" applyAlignment="1">
      <alignment horizontal="left" indent="5"/>
    </xf>
    <xf numFmtId="0" fontId="27" fillId="0" borderId="38" xfId="0" applyFont="1" applyBorder="1" applyAlignment="1">
      <alignment horizontal="left" indent="5"/>
    </xf>
    <xf numFmtId="0" fontId="27" fillId="0" borderId="39" xfId="0" applyFont="1" applyBorder="1" applyAlignment="1">
      <alignment horizontal="left" indent="5"/>
    </xf>
    <xf numFmtId="0" fontId="27" fillId="0" borderId="37" xfId="0" applyFont="1" applyBorder="1" applyAlignment="1">
      <alignment horizontal="distributed" vertical="center" wrapText="1" indent="1"/>
    </xf>
    <xf numFmtId="0" fontId="27" fillId="0" borderId="38" xfId="0" applyFont="1" applyBorder="1" applyAlignment="1">
      <alignment horizontal="distributed" vertical="center" wrapText="1" indent="1"/>
    </xf>
    <xf numFmtId="0" fontId="27" fillId="0" borderId="39" xfId="0" applyFont="1" applyBorder="1" applyAlignment="1">
      <alignment horizontal="distributed" vertical="center" wrapText="1" indent="1"/>
    </xf>
    <xf numFmtId="0" fontId="27" fillId="0" borderId="55" xfId="0" applyFont="1" applyBorder="1" applyAlignment="1">
      <alignment horizontal="center" vertical="center"/>
    </xf>
    <xf numFmtId="0" fontId="27" fillId="0" borderId="81" xfId="0" applyFont="1" applyBorder="1" applyAlignment="1">
      <alignment horizontal="distributed" indent="1"/>
    </xf>
    <xf numFmtId="0" fontId="27" fillId="0" borderId="62" xfId="0" applyFont="1" applyBorder="1" applyAlignment="1">
      <alignment horizontal="distributed" indent="1"/>
    </xf>
    <xf numFmtId="0" fontId="27" fillId="0" borderId="63" xfId="0" applyFont="1" applyBorder="1" applyAlignment="1">
      <alignment horizontal="distributed" indent="1"/>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left" vertical="center" indent="2" shrinkToFit="1"/>
    </xf>
    <xf numFmtId="176" fontId="27" fillId="0" borderId="56" xfId="0" applyNumberFormat="1" applyFont="1" applyBorder="1" applyAlignment="1">
      <alignment horizontal="center" vertical="center"/>
    </xf>
    <xf numFmtId="0" fontId="27" fillId="0" borderId="67" xfId="0" applyFont="1" applyBorder="1" applyAlignment="1">
      <alignment horizontal="distributed" vertical="center"/>
    </xf>
    <xf numFmtId="0" fontId="27" fillId="0" borderId="25" xfId="0" applyFont="1" applyBorder="1" applyAlignment="1">
      <alignment horizontal="distributed" vertical="center"/>
    </xf>
    <xf numFmtId="0" fontId="32" fillId="0" borderId="131" xfId="0" applyFont="1" applyBorder="1" applyAlignment="1">
      <alignment horizontal="center" vertical="center"/>
    </xf>
    <xf numFmtId="0" fontId="32" fillId="0" borderId="132" xfId="0" applyFont="1" applyBorder="1" applyAlignment="1">
      <alignment horizontal="center" vertical="center"/>
    </xf>
    <xf numFmtId="0" fontId="32" fillId="0" borderId="133" xfId="0" applyFont="1" applyBorder="1" applyAlignment="1">
      <alignment horizontal="center" vertical="center"/>
    </xf>
    <xf numFmtId="0" fontId="32" fillId="0" borderId="134" xfId="0" applyFont="1" applyBorder="1" applyAlignment="1">
      <alignment horizontal="center" vertical="center"/>
    </xf>
    <xf numFmtId="0" fontId="32" fillId="0" borderId="0" xfId="0" applyFont="1" applyBorder="1" applyAlignment="1">
      <alignment horizontal="center" vertical="center"/>
    </xf>
    <xf numFmtId="0" fontId="32" fillId="0" borderId="135" xfId="0" applyFont="1" applyBorder="1" applyAlignment="1">
      <alignment horizontal="center" vertical="center"/>
    </xf>
    <xf numFmtId="0" fontId="32" fillId="0" borderId="136" xfId="0" applyFont="1" applyBorder="1" applyAlignment="1">
      <alignment horizontal="center" vertical="center"/>
    </xf>
    <xf numFmtId="0" fontId="32" fillId="0" borderId="137" xfId="0" applyFont="1" applyBorder="1" applyAlignment="1">
      <alignment horizontal="center" vertical="center"/>
    </xf>
    <xf numFmtId="0" fontId="32" fillId="0" borderId="138" xfId="0" applyFont="1" applyBorder="1" applyAlignment="1">
      <alignment horizontal="center" vertical="center"/>
    </xf>
    <xf numFmtId="0" fontId="31" fillId="0" borderId="25" xfId="0" applyFont="1" applyBorder="1" applyAlignment="1">
      <alignment horizontal="center" vertical="center"/>
    </xf>
    <xf numFmtId="0" fontId="27" fillId="0" borderId="25" xfId="0" applyFont="1" applyBorder="1" applyAlignment="1">
      <alignment horizontal="center" vertical="center"/>
    </xf>
    <xf numFmtId="58" fontId="27" fillId="0" borderId="0" xfId="0" applyNumberFormat="1" applyFont="1" applyAlignment="1">
      <alignment horizontal="center" vertical="center"/>
    </xf>
    <xf numFmtId="0" fontId="27" fillId="0" borderId="61" xfId="0" applyFont="1" applyBorder="1" applyAlignment="1">
      <alignment horizontal="distributed" vertical="distributed" textRotation="255" indent="5"/>
    </xf>
    <xf numFmtId="0" fontId="27" fillId="0" borderId="62" xfId="0" applyFont="1" applyBorder="1" applyAlignment="1">
      <alignment horizontal="distributed" vertical="distributed" textRotation="255" indent="5"/>
    </xf>
    <xf numFmtId="0" fontId="27" fillId="0" borderId="63" xfId="0" applyFont="1" applyBorder="1" applyAlignment="1">
      <alignment horizontal="distributed" vertical="distributed" textRotation="255" indent="5"/>
    </xf>
    <xf numFmtId="0" fontId="27" fillId="0" borderId="86" xfId="0" applyFont="1" applyBorder="1" applyAlignment="1">
      <alignment horizontal="distributed" vertical="distributed" textRotation="255" indent="5"/>
    </xf>
    <xf numFmtId="0" fontId="27" fillId="0" borderId="0" xfId="0" applyFont="1" applyBorder="1" applyAlignment="1">
      <alignment horizontal="distributed" vertical="distributed" textRotation="255" indent="5"/>
    </xf>
    <xf numFmtId="0" fontId="27" fillId="0" borderId="34" xfId="0" applyFont="1" applyBorder="1" applyAlignment="1">
      <alignment horizontal="distributed" vertical="distributed" textRotation="255" indent="5"/>
    </xf>
    <xf numFmtId="0" fontId="27" fillId="0" borderId="64" xfId="0" applyFont="1" applyBorder="1" applyAlignment="1">
      <alignment horizontal="distributed" vertical="distributed" textRotation="255" indent="5"/>
    </xf>
    <xf numFmtId="0" fontId="27" fillId="0" borderId="23" xfId="0" applyFont="1" applyBorder="1" applyAlignment="1">
      <alignment horizontal="distributed" vertical="distributed" textRotation="255" indent="5"/>
    </xf>
    <xf numFmtId="0" fontId="27" fillId="0" borderId="36" xfId="0" applyFont="1" applyBorder="1" applyAlignment="1">
      <alignment horizontal="distributed" vertical="distributed" textRotation="255" indent="5"/>
    </xf>
    <xf numFmtId="0" fontId="27" fillId="0" borderId="44" xfId="0" applyFont="1" applyBorder="1" applyAlignment="1">
      <alignment horizontal="center"/>
    </xf>
    <xf numFmtId="0" fontId="27" fillId="0" borderId="88" xfId="0" applyFont="1" applyBorder="1" applyAlignment="1">
      <alignment horizontal="center"/>
    </xf>
    <xf numFmtId="0" fontId="27" fillId="0" borderId="32" xfId="0" applyFont="1" applyBorder="1" applyAlignment="1">
      <alignment horizontal="center"/>
    </xf>
    <xf numFmtId="49" fontId="26" fillId="0" borderId="0" xfId="0" applyNumberFormat="1"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center" vertical="center"/>
    </xf>
    <xf numFmtId="58" fontId="27" fillId="0" borderId="0" xfId="0" applyNumberFormat="1" applyFont="1" applyAlignment="1">
      <alignment horizontal="right" vertical="center" wrapText="1" indent="1"/>
    </xf>
    <xf numFmtId="0" fontId="26" fillId="0" borderId="0" xfId="0" applyFont="1" applyAlignment="1">
      <alignment horizontal="left" vertical="center" shrinkToFit="1"/>
    </xf>
    <xf numFmtId="0" fontId="26" fillId="0" borderId="0" xfId="0" applyFont="1" applyAlignment="1">
      <alignment horizontal="left" vertical="center" indent="2" shrinkToFit="1"/>
    </xf>
    <xf numFmtId="0" fontId="8" fillId="0" borderId="61" xfId="2" applyNumberFormat="1" applyFont="1" applyBorder="1" applyAlignment="1">
      <alignment horizontal="center" vertical="center"/>
    </xf>
    <xf numFmtId="0" fontId="8" fillId="0" borderId="63" xfId="2" applyNumberFormat="1" applyFont="1" applyBorder="1" applyAlignment="1">
      <alignment horizontal="center" vertical="center"/>
    </xf>
    <xf numFmtId="0" fontId="8" fillId="0" borderId="64" xfId="2" applyNumberFormat="1" applyFont="1" applyBorder="1" applyAlignment="1">
      <alignment horizontal="center" vertical="center"/>
    </xf>
    <xf numFmtId="0" fontId="8" fillId="0" borderId="36" xfId="2" applyNumberFormat="1" applyFont="1" applyBorder="1" applyAlignment="1">
      <alignment horizontal="center" vertical="center"/>
    </xf>
    <xf numFmtId="0" fontId="8" fillId="0" borderId="0" xfId="2" applyNumberFormat="1" applyFont="1" applyAlignment="1">
      <alignment horizontal="center" vertical="center"/>
    </xf>
    <xf numFmtId="0" fontId="8" fillId="0" borderId="86" xfId="2" applyNumberFormat="1" applyFont="1" applyBorder="1" applyAlignment="1">
      <alignment horizontal="center" vertical="center"/>
    </xf>
    <xf numFmtId="0" fontId="8" fillId="0" borderId="0" xfId="2" applyNumberFormat="1" applyFont="1" applyBorder="1" applyAlignment="1">
      <alignment horizontal="center" vertical="center"/>
    </xf>
    <xf numFmtId="0" fontId="20" fillId="0" borderId="14" xfId="2" applyNumberFormat="1" applyFont="1" applyBorder="1" applyAlignment="1">
      <alignment horizontal="center" vertical="center"/>
    </xf>
    <xf numFmtId="0" fontId="20" fillId="0" borderId="104" xfId="2" applyNumberFormat="1" applyFont="1" applyBorder="1" applyAlignment="1">
      <alignment horizontal="center" vertical="center"/>
    </xf>
    <xf numFmtId="0" fontId="20" fillId="0" borderId="110" xfId="2" applyNumberFormat="1" applyFont="1" applyBorder="1" applyAlignment="1">
      <alignment horizontal="center" vertical="center"/>
    </xf>
    <xf numFmtId="0" fontId="20" fillId="0" borderId="117" xfId="2" applyNumberFormat="1" applyFont="1" applyBorder="1" applyAlignment="1">
      <alignment horizontal="center" vertical="center"/>
    </xf>
    <xf numFmtId="0" fontId="17" fillId="0" borderId="15" xfId="2" applyNumberFormat="1" applyFont="1" applyBorder="1" applyAlignment="1">
      <alignment horizontal="center" vertical="center"/>
    </xf>
    <xf numFmtId="0" fontId="17" fillId="0" borderId="60" xfId="2" applyNumberFormat="1" applyFont="1" applyBorder="1" applyAlignment="1">
      <alignment horizontal="center" vertical="center"/>
    </xf>
    <xf numFmtId="0" fontId="17" fillId="0" borderId="105" xfId="2" applyNumberFormat="1" applyFont="1" applyBorder="1" applyAlignment="1">
      <alignment horizontal="center" vertical="center"/>
    </xf>
    <xf numFmtId="0" fontId="17" fillId="0" borderId="68" xfId="2" applyNumberFormat="1" applyFont="1" applyBorder="1" applyAlignment="1">
      <alignment horizontal="center" vertical="center"/>
    </xf>
    <xf numFmtId="0" fontId="17" fillId="0" borderId="11" xfId="2" applyNumberFormat="1" applyFont="1" applyBorder="1" applyAlignment="1">
      <alignment horizontal="center" vertical="center"/>
    </xf>
    <xf numFmtId="0" fontId="20" fillId="0" borderId="11" xfId="2" applyNumberFormat="1" applyFont="1" applyBorder="1" applyAlignment="1">
      <alignment horizontal="center" vertical="center"/>
    </xf>
    <xf numFmtId="0" fontId="17" fillId="0" borderId="14" xfId="2" applyNumberFormat="1" applyFont="1" applyBorder="1" applyAlignment="1">
      <alignment horizontal="center" vertical="center"/>
    </xf>
    <xf numFmtId="0" fontId="17" fillId="0" borderId="104" xfId="2" applyNumberFormat="1" applyFont="1" applyBorder="1" applyAlignment="1">
      <alignment horizontal="center" vertical="center"/>
    </xf>
    <xf numFmtId="0" fontId="17" fillId="0" borderId="110" xfId="2" applyNumberFormat="1" applyFont="1" applyBorder="1" applyAlignment="1">
      <alignment horizontal="center" vertical="center"/>
    </xf>
    <xf numFmtId="0" fontId="17" fillId="0" borderId="117" xfId="2" applyNumberFormat="1" applyFont="1" applyBorder="1" applyAlignment="1">
      <alignment horizontal="center" vertical="center"/>
    </xf>
    <xf numFmtId="0" fontId="17" fillId="0" borderId="121" xfId="2" applyNumberFormat="1" applyFont="1" applyBorder="1" applyAlignment="1">
      <alignment horizontal="center" vertical="center"/>
    </xf>
    <xf numFmtId="0" fontId="17" fillId="0" borderId="122" xfId="2" applyNumberFormat="1" applyFont="1" applyBorder="1" applyAlignment="1">
      <alignment horizontal="center" vertical="center"/>
    </xf>
    <xf numFmtId="0" fontId="17" fillId="0" borderId="13" xfId="2" applyNumberFormat="1" applyFont="1" applyBorder="1" applyAlignment="1">
      <alignment horizontal="center" vertical="center"/>
    </xf>
    <xf numFmtId="0" fontId="17" fillId="0" borderId="113" xfId="2" applyNumberFormat="1" applyFont="1" applyBorder="1" applyAlignment="1">
      <alignment horizontal="center" vertical="center"/>
    </xf>
    <xf numFmtId="49" fontId="12" fillId="2" borderId="59" xfId="2" applyNumberFormat="1" applyFont="1" applyFill="1" applyBorder="1" applyAlignment="1">
      <alignment horizontal="center" vertical="center" shrinkToFit="1"/>
    </xf>
    <xf numFmtId="49" fontId="12" fillId="2" borderId="85" xfId="2" applyNumberFormat="1" applyFont="1" applyFill="1" applyBorder="1" applyAlignment="1">
      <alignment horizontal="center" vertical="center" shrinkToFit="1"/>
    </xf>
    <xf numFmtId="49" fontId="12" fillId="2" borderId="60" xfId="2" applyNumberFormat="1" applyFont="1" applyFill="1" applyBorder="1" applyAlignment="1">
      <alignment horizontal="center" vertical="center" shrinkToFit="1"/>
    </xf>
    <xf numFmtId="49" fontId="12" fillId="2" borderId="6" xfId="2" applyNumberFormat="1" applyFont="1" applyFill="1" applyBorder="1" applyAlignment="1">
      <alignment horizontal="center" vertical="center" shrinkToFit="1"/>
    </xf>
    <xf numFmtId="49" fontId="12" fillId="2" borderId="0" xfId="2" applyNumberFormat="1" applyFont="1" applyFill="1" applyBorder="1" applyAlignment="1">
      <alignment horizontal="center" vertical="center" shrinkToFit="1"/>
    </xf>
    <xf numFmtId="49" fontId="12" fillId="2" borderId="87" xfId="2" applyNumberFormat="1" applyFont="1" applyFill="1" applyBorder="1" applyAlignment="1">
      <alignment horizontal="center" vertical="center" shrinkToFit="1"/>
    </xf>
    <xf numFmtId="49" fontId="12" fillId="2" borderId="67" xfId="2" applyNumberFormat="1" applyFont="1" applyFill="1" applyBorder="1" applyAlignment="1">
      <alignment horizontal="center" vertical="center" shrinkToFit="1"/>
    </xf>
    <xf numFmtId="49" fontId="12" fillId="2" borderId="25" xfId="2" applyNumberFormat="1" applyFont="1" applyFill="1" applyBorder="1" applyAlignment="1">
      <alignment horizontal="center" vertical="center" shrinkToFit="1"/>
    </xf>
    <xf numFmtId="49" fontId="12" fillId="2" borderId="68" xfId="2" applyNumberFormat="1" applyFont="1" applyFill="1" applyBorder="1" applyAlignment="1">
      <alignment horizontal="center" vertical="center" shrinkToFit="1"/>
    </xf>
    <xf numFmtId="49" fontId="12" fillId="2" borderId="61" xfId="2" applyNumberFormat="1" applyFont="1" applyFill="1" applyBorder="1" applyAlignment="1">
      <alignment horizontal="center" vertical="center" wrapText="1"/>
    </xf>
    <xf numFmtId="49" fontId="12" fillId="2" borderId="62" xfId="2" applyNumberFormat="1" applyFont="1" applyFill="1" applyBorder="1" applyAlignment="1">
      <alignment horizontal="center" vertical="center" wrapText="1"/>
    </xf>
    <xf numFmtId="49" fontId="12" fillId="2" borderId="79" xfId="2" applyNumberFormat="1" applyFont="1" applyFill="1" applyBorder="1" applyAlignment="1">
      <alignment horizontal="center" vertical="center" wrapText="1"/>
    </xf>
    <xf numFmtId="49" fontId="12" fillId="2" borderId="86" xfId="2" applyNumberFormat="1" applyFont="1" applyFill="1" applyBorder="1" applyAlignment="1">
      <alignment horizontal="center" vertical="center" wrapText="1"/>
    </xf>
    <xf numFmtId="49" fontId="12" fillId="2" borderId="0" xfId="2" applyNumberFormat="1" applyFont="1" applyFill="1" applyBorder="1" applyAlignment="1">
      <alignment horizontal="center" vertical="center" wrapText="1"/>
    </xf>
    <xf numFmtId="49" fontId="12" fillId="2" borderId="87" xfId="2" applyNumberFormat="1" applyFont="1" applyFill="1" applyBorder="1" applyAlignment="1">
      <alignment horizontal="center" vertical="center" wrapText="1"/>
    </xf>
    <xf numFmtId="49" fontId="12" fillId="2" borderId="64" xfId="2" applyNumberFormat="1" applyFont="1" applyFill="1" applyBorder="1" applyAlignment="1">
      <alignment horizontal="center" vertical="center" wrapText="1"/>
    </xf>
    <xf numFmtId="49" fontId="12" fillId="2" borderId="23" xfId="2" applyNumberFormat="1" applyFont="1" applyFill="1" applyBorder="1" applyAlignment="1">
      <alignment horizontal="center" vertical="center" wrapText="1"/>
    </xf>
    <xf numFmtId="49" fontId="12" fillId="2" borderId="95" xfId="2" applyNumberFormat="1" applyFont="1" applyFill="1" applyBorder="1" applyAlignment="1">
      <alignment horizontal="center" vertical="center" wrapText="1"/>
    </xf>
    <xf numFmtId="0" fontId="17" fillId="0" borderId="59" xfId="2" applyNumberFormat="1" applyFont="1" applyBorder="1" applyAlignment="1">
      <alignment horizontal="center" vertical="center"/>
    </xf>
    <xf numFmtId="0" fontId="17" fillId="0" borderId="67" xfId="2" applyNumberFormat="1" applyFont="1" applyBorder="1" applyAlignment="1">
      <alignment horizontal="center" vertical="center"/>
    </xf>
    <xf numFmtId="0" fontId="17" fillId="0" borderId="85" xfId="2" applyNumberFormat="1" applyFont="1" applyBorder="1" applyAlignment="1">
      <alignment horizontal="center" vertical="center"/>
    </xf>
    <xf numFmtId="0" fontId="17" fillId="0" borderId="25" xfId="2" applyNumberFormat="1" applyFont="1" applyBorder="1" applyAlignment="1">
      <alignment horizontal="center" vertical="center"/>
    </xf>
    <xf numFmtId="49" fontId="8" fillId="0" borderId="0" xfId="2" applyNumberFormat="1" applyFont="1" applyAlignment="1">
      <alignment horizontal="center" vertical="center"/>
    </xf>
    <xf numFmtId="49" fontId="8" fillId="0" borderId="0" xfId="2" applyNumberFormat="1" applyFont="1" applyFill="1" applyBorder="1" applyAlignment="1">
      <alignment horizontal="center"/>
    </xf>
    <xf numFmtId="49" fontId="11" fillId="0" borderId="0" xfId="2" applyNumberFormat="1" applyFont="1" applyAlignment="1">
      <alignment horizontal="center" vertical="center"/>
    </xf>
    <xf numFmtId="0" fontId="18" fillId="0" borderId="24" xfId="2" applyNumberFormat="1" applyFont="1" applyFill="1" applyBorder="1" applyAlignment="1">
      <alignment horizontal="center" vertical="center"/>
    </xf>
    <xf numFmtId="0" fontId="18" fillId="0" borderId="30" xfId="2" applyNumberFormat="1" applyFont="1" applyFill="1" applyBorder="1" applyAlignment="1">
      <alignment horizontal="center" vertical="center"/>
    </xf>
    <xf numFmtId="49" fontId="18" fillId="0" borderId="0" xfId="2" applyNumberFormat="1" applyFont="1" applyFill="1" applyBorder="1" applyAlignment="1">
      <alignment horizontal="center" vertical="center"/>
    </xf>
    <xf numFmtId="49" fontId="18" fillId="0" borderId="50" xfId="2" applyNumberFormat="1" applyFont="1" applyFill="1" applyBorder="1" applyAlignment="1">
      <alignment horizontal="center" vertical="center"/>
    </xf>
    <xf numFmtId="49" fontId="18" fillId="0" borderId="51" xfId="2" applyNumberFormat="1" applyFont="1" applyFill="1" applyBorder="1" applyAlignment="1">
      <alignment horizontal="center" vertical="center"/>
    </xf>
    <xf numFmtId="49" fontId="18" fillId="0" borderId="123" xfId="2" applyNumberFormat="1" applyFont="1" applyFill="1" applyBorder="1" applyAlignment="1">
      <alignment horizontal="center" vertical="center"/>
    </xf>
    <xf numFmtId="0" fontId="18" fillId="0" borderId="61" xfId="2" applyNumberFormat="1" applyFont="1" applyFill="1" applyBorder="1" applyAlignment="1">
      <alignment horizontal="center" vertical="center"/>
    </xf>
    <xf numFmtId="0" fontId="18" fillId="0" borderId="79" xfId="2" applyNumberFormat="1" applyFont="1" applyFill="1" applyBorder="1" applyAlignment="1">
      <alignment horizontal="center" vertical="center"/>
    </xf>
    <xf numFmtId="0" fontId="18" fillId="0" borderId="64" xfId="2" applyNumberFormat="1" applyFont="1" applyFill="1" applyBorder="1" applyAlignment="1">
      <alignment horizontal="center" vertical="center"/>
    </xf>
    <xf numFmtId="0" fontId="18" fillId="0" borderId="95" xfId="2" applyNumberFormat="1" applyFont="1" applyFill="1" applyBorder="1" applyAlignment="1">
      <alignment horizontal="center" vertical="center"/>
    </xf>
    <xf numFmtId="49" fontId="17" fillId="0" borderId="24" xfId="2" applyNumberFormat="1" applyFont="1" applyBorder="1" applyAlignment="1">
      <alignment horizontal="center" vertical="center"/>
    </xf>
    <xf numFmtId="0" fontId="18" fillId="0" borderId="28" xfId="2" applyNumberFormat="1" applyFont="1" applyFill="1" applyBorder="1" applyAlignment="1">
      <alignment horizontal="center" vertical="center"/>
    </xf>
    <xf numFmtId="0" fontId="18" fillId="0" borderId="31" xfId="2" applyNumberFormat="1" applyFont="1" applyFill="1" applyBorder="1" applyAlignment="1">
      <alignment horizontal="center" vertical="center"/>
    </xf>
    <xf numFmtId="49" fontId="18" fillId="0" borderId="27" xfId="2" applyNumberFormat="1" applyFont="1" applyFill="1" applyBorder="1" applyAlignment="1">
      <alignment horizontal="center" vertical="center"/>
    </xf>
    <xf numFmtId="49" fontId="18" fillId="0" borderId="29" xfId="2" applyNumberFormat="1" applyFont="1" applyFill="1" applyBorder="1" applyAlignment="1">
      <alignment horizontal="center" vertical="center"/>
    </xf>
    <xf numFmtId="49" fontId="18" fillId="4" borderId="24" xfId="2" applyNumberFormat="1" applyFont="1" applyFill="1" applyBorder="1" applyAlignment="1">
      <alignment horizontal="left" vertical="center" indent="1"/>
    </xf>
    <xf numFmtId="49" fontId="18" fillId="4" borderId="41" xfId="2" applyNumberFormat="1" applyFont="1" applyFill="1" applyBorder="1" applyAlignment="1">
      <alignment horizontal="left" vertical="center" indent="1"/>
    </xf>
    <xf numFmtId="0" fontId="18" fillId="0" borderId="27" xfId="2" applyNumberFormat="1" applyFont="1" applyFill="1" applyBorder="1" applyAlignment="1">
      <alignment horizontal="center" vertical="center"/>
    </xf>
    <xf numFmtId="0" fontId="18" fillId="0" borderId="81" xfId="2" applyNumberFormat="1" applyFont="1" applyFill="1" applyBorder="1" applyAlignment="1">
      <alignment horizontal="center" vertical="center"/>
    </xf>
    <xf numFmtId="0" fontId="18" fillId="0" borderId="63" xfId="2" applyNumberFormat="1" applyFont="1" applyFill="1" applyBorder="1" applyAlignment="1">
      <alignment horizontal="center" vertical="center"/>
    </xf>
    <xf numFmtId="0" fontId="18" fillId="0" borderId="35" xfId="2" applyNumberFormat="1" applyFont="1" applyFill="1" applyBorder="1" applyAlignment="1">
      <alignment horizontal="center" vertical="center"/>
    </xf>
    <xf numFmtId="0" fontId="18" fillId="0" borderId="36" xfId="2" applyNumberFormat="1" applyFont="1" applyFill="1" applyBorder="1" applyAlignment="1">
      <alignment horizontal="center" vertical="center"/>
    </xf>
    <xf numFmtId="49" fontId="18" fillId="4" borderId="24" xfId="2" applyNumberFormat="1" applyFont="1" applyFill="1" applyBorder="1" applyAlignment="1">
      <alignment horizontal="center" vertical="center"/>
    </xf>
    <xf numFmtId="49" fontId="18" fillId="4" borderId="44" xfId="2" applyNumberFormat="1" applyFont="1" applyFill="1" applyBorder="1" applyAlignment="1">
      <alignment horizontal="center" vertical="center"/>
    </xf>
    <xf numFmtId="0" fontId="18" fillId="0" borderId="51" xfId="2" applyNumberFormat="1" applyFont="1" applyFill="1" applyBorder="1" applyAlignment="1">
      <alignment horizontal="center" vertical="center"/>
    </xf>
    <xf numFmtId="0" fontId="18" fillId="0" borderId="123" xfId="2" applyNumberFormat="1" applyFont="1" applyFill="1" applyBorder="1" applyAlignment="1">
      <alignment horizontal="center" vertical="center"/>
    </xf>
    <xf numFmtId="0" fontId="18" fillId="0" borderId="50" xfId="2" applyNumberFormat="1" applyFont="1" applyFill="1" applyBorder="1" applyAlignment="1">
      <alignment horizontal="center" vertical="center"/>
    </xf>
    <xf numFmtId="0" fontId="25" fillId="0" borderId="27" xfId="2" applyNumberFormat="1" applyFont="1" applyFill="1" applyBorder="1" applyAlignment="1">
      <alignment horizontal="center" vertical="center"/>
    </xf>
    <xf numFmtId="0" fontId="25" fillId="0" borderId="24" xfId="2" applyNumberFormat="1" applyFont="1" applyFill="1" applyBorder="1" applyAlignment="1">
      <alignment horizontal="center" vertical="center"/>
    </xf>
    <xf numFmtId="0" fontId="25" fillId="0" borderId="28" xfId="2" applyNumberFormat="1" applyFont="1" applyFill="1" applyBorder="1" applyAlignment="1">
      <alignment horizontal="center" vertical="center"/>
    </xf>
    <xf numFmtId="49" fontId="18" fillId="4" borderId="43" xfId="2" applyNumberFormat="1" applyFont="1" applyFill="1" applyBorder="1" applyAlignment="1">
      <alignment horizontal="center" vertical="center"/>
    </xf>
    <xf numFmtId="0" fontId="25" fillId="0" borderId="220" xfId="2" applyNumberFormat="1" applyFont="1" applyFill="1" applyBorder="1" applyAlignment="1">
      <alignment horizontal="center" vertical="center"/>
    </xf>
    <xf numFmtId="0" fontId="25" fillId="0" borderId="139" xfId="2" applyNumberFormat="1" applyFont="1" applyFill="1" applyBorder="1" applyAlignment="1">
      <alignment horizontal="center" vertical="center"/>
    </xf>
    <xf numFmtId="0" fontId="25" fillId="0" borderId="140" xfId="2" applyNumberFormat="1" applyFont="1" applyFill="1" applyBorder="1" applyAlignment="1">
      <alignment horizontal="center" vertical="center"/>
    </xf>
    <xf numFmtId="0" fontId="25" fillId="0" borderId="221" xfId="2" applyNumberFormat="1" applyFont="1" applyFill="1" applyBorder="1" applyAlignment="1">
      <alignment horizontal="center" vertical="center"/>
    </xf>
    <xf numFmtId="0" fontId="25" fillId="0" borderId="222" xfId="2" applyNumberFormat="1" applyFont="1" applyFill="1" applyBorder="1" applyAlignment="1">
      <alignment horizontal="center" vertical="center"/>
    </xf>
    <xf numFmtId="0" fontId="25" fillId="0" borderId="223" xfId="2" applyNumberFormat="1" applyFont="1" applyFill="1" applyBorder="1" applyAlignment="1">
      <alignment horizontal="center" vertical="center"/>
    </xf>
    <xf numFmtId="0" fontId="18" fillId="0" borderId="23" xfId="2" applyNumberFormat="1" applyFont="1" applyFill="1" applyBorder="1" applyAlignment="1">
      <alignment horizontal="left" vertical="center" shrinkToFit="1"/>
    </xf>
    <xf numFmtId="0" fontId="43" fillId="0" borderId="18" xfId="2" applyNumberFormat="1" applyFont="1" applyBorder="1" applyAlignment="1">
      <alignment horizontal="center" vertical="center"/>
    </xf>
    <xf numFmtId="0" fontId="43" fillId="0" borderId="52" xfId="2" applyNumberFormat="1" applyFont="1" applyBorder="1" applyAlignment="1">
      <alignment horizontal="center" vertical="center"/>
    </xf>
    <xf numFmtId="0" fontId="17" fillId="0" borderId="114" xfId="2" applyNumberFormat="1" applyFont="1" applyBorder="1" applyAlignment="1">
      <alignment horizontal="center" vertical="center"/>
    </xf>
    <xf numFmtId="0" fontId="17" fillId="0" borderId="112" xfId="2" applyNumberFormat="1" applyFont="1" applyBorder="1" applyAlignment="1">
      <alignment horizontal="center" vertical="center"/>
    </xf>
    <xf numFmtId="0" fontId="17" fillId="0" borderId="115" xfId="2" applyNumberFormat="1" applyFont="1" applyBorder="1" applyAlignment="1">
      <alignment horizontal="center" vertical="center"/>
    </xf>
    <xf numFmtId="49" fontId="12" fillId="2" borderId="61" xfId="2" applyNumberFormat="1" applyFont="1" applyFill="1" applyBorder="1" applyAlignment="1">
      <alignment horizontal="center" vertical="center"/>
    </xf>
    <xf numFmtId="49" fontId="12" fillId="2" borderId="62" xfId="2" applyNumberFormat="1" applyFont="1" applyFill="1" applyBorder="1" applyAlignment="1">
      <alignment horizontal="center" vertical="center"/>
    </xf>
    <xf numFmtId="49" fontId="12" fillId="2" borderId="79" xfId="2" applyNumberFormat="1" applyFont="1" applyFill="1" applyBorder="1" applyAlignment="1">
      <alignment horizontal="center" vertical="center"/>
    </xf>
    <xf numFmtId="49" fontId="12" fillId="2" borderId="86" xfId="2" applyNumberFormat="1" applyFont="1" applyFill="1" applyBorder="1" applyAlignment="1">
      <alignment horizontal="center" vertical="center"/>
    </xf>
    <xf numFmtId="49" fontId="12" fillId="2" borderId="0" xfId="2" applyNumberFormat="1" applyFont="1" applyFill="1" applyBorder="1" applyAlignment="1">
      <alignment horizontal="center" vertical="center"/>
    </xf>
    <xf numFmtId="49" fontId="12" fillId="2" borderId="87" xfId="2" applyNumberFormat="1" applyFont="1" applyFill="1" applyBorder="1" applyAlignment="1">
      <alignment horizontal="center" vertical="center"/>
    </xf>
    <xf numFmtId="49" fontId="12" fillId="2" borderId="64" xfId="2" applyNumberFormat="1" applyFont="1" applyFill="1" applyBorder="1" applyAlignment="1">
      <alignment horizontal="center" vertical="center"/>
    </xf>
    <xf numFmtId="49" fontId="12" fillId="2" borderId="23" xfId="2" applyNumberFormat="1" applyFont="1" applyFill="1" applyBorder="1" applyAlignment="1">
      <alignment horizontal="center" vertical="center"/>
    </xf>
    <xf numFmtId="49" fontId="12" fillId="2" borderId="95" xfId="2" applyNumberFormat="1" applyFont="1" applyFill="1" applyBorder="1" applyAlignment="1">
      <alignment horizontal="center" vertical="center"/>
    </xf>
    <xf numFmtId="0" fontId="25" fillId="0" borderId="50" xfId="2" applyNumberFormat="1" applyFont="1" applyFill="1" applyBorder="1" applyAlignment="1">
      <alignment horizontal="center" vertical="center"/>
    </xf>
    <xf numFmtId="0" fontId="25" fillId="0" borderId="51" xfId="2" applyNumberFormat="1" applyFont="1" applyFill="1" applyBorder="1" applyAlignment="1">
      <alignment horizontal="center" vertical="center"/>
    </xf>
    <xf numFmtId="0" fontId="25" fillId="0" borderId="123" xfId="2" applyNumberFormat="1" applyFont="1" applyFill="1" applyBorder="1" applyAlignment="1">
      <alignment horizontal="center" vertical="center"/>
    </xf>
    <xf numFmtId="49" fontId="12" fillId="2" borderId="59" xfId="2" applyNumberFormat="1" applyFont="1" applyFill="1" applyBorder="1" applyAlignment="1">
      <alignment horizontal="center" vertical="center" wrapText="1"/>
    </xf>
    <xf numFmtId="49" fontId="12" fillId="2" borderId="85" xfId="2" applyNumberFormat="1" applyFont="1" applyFill="1" applyBorder="1" applyAlignment="1">
      <alignment horizontal="center" vertical="center" wrapText="1"/>
    </xf>
    <xf numFmtId="49" fontId="12" fillId="2" borderId="60" xfId="2" applyNumberFormat="1" applyFont="1" applyFill="1" applyBorder="1" applyAlignment="1">
      <alignment horizontal="center" vertical="center" wrapText="1"/>
    </xf>
    <xf numFmtId="49" fontId="12" fillId="2" borderId="67" xfId="2" applyNumberFormat="1" applyFont="1" applyFill="1" applyBorder="1" applyAlignment="1">
      <alignment horizontal="center" vertical="center" wrapText="1"/>
    </xf>
    <xf numFmtId="49" fontId="12" fillId="2" borderId="25" xfId="2" applyNumberFormat="1" applyFont="1" applyFill="1" applyBorder="1" applyAlignment="1">
      <alignment horizontal="center" vertical="center" wrapText="1"/>
    </xf>
    <xf numFmtId="49" fontId="12" fillId="2" borderId="68" xfId="2" applyNumberFormat="1" applyFont="1" applyFill="1" applyBorder="1" applyAlignment="1">
      <alignment horizontal="center" vertical="center" wrapText="1"/>
    </xf>
    <xf numFmtId="49" fontId="21" fillId="2" borderId="55" xfId="2" applyNumberFormat="1" applyFont="1" applyFill="1" applyBorder="1" applyAlignment="1">
      <alignment horizontal="center" vertical="center" shrinkToFit="1"/>
    </xf>
    <xf numFmtId="0" fontId="21" fillId="0" borderId="18" xfId="2" applyFont="1" applyBorder="1" applyAlignment="1">
      <alignment horizontal="center" vertical="center" shrinkToFit="1"/>
    </xf>
    <xf numFmtId="0" fontId="21" fillId="0" borderId="56" xfId="2" applyFont="1" applyBorder="1" applyAlignment="1">
      <alignment horizontal="center" vertical="center" shrinkToFit="1"/>
    </xf>
    <xf numFmtId="49" fontId="12" fillId="2" borderId="49" xfId="2" applyNumberFormat="1" applyFont="1" applyFill="1" applyBorder="1" applyAlignment="1">
      <alignment horizontal="center" vertical="center" shrinkToFit="1"/>
    </xf>
    <xf numFmtId="49" fontId="12" fillId="2" borderId="47" xfId="2" applyNumberFormat="1" applyFont="1" applyFill="1" applyBorder="1" applyAlignment="1">
      <alignment horizontal="center" vertical="center" shrinkToFit="1"/>
    </xf>
    <xf numFmtId="49" fontId="12" fillId="2" borderId="48" xfId="2" applyNumberFormat="1" applyFont="1" applyFill="1" applyBorder="1" applyAlignment="1">
      <alignment horizontal="center" vertical="center" shrinkToFit="1"/>
    </xf>
    <xf numFmtId="49" fontId="12" fillId="2" borderId="111" xfId="2" applyNumberFormat="1" applyFont="1" applyFill="1" applyBorder="1" applyAlignment="1">
      <alignment horizontal="center" vertical="center" shrinkToFit="1"/>
    </xf>
    <xf numFmtId="49" fontId="12" fillId="2" borderId="118" xfId="2" applyNumberFormat="1" applyFont="1" applyFill="1" applyBorder="1" applyAlignment="1">
      <alignment horizontal="center" vertical="center" shrinkToFit="1"/>
    </xf>
    <xf numFmtId="49" fontId="12" fillId="2" borderId="119" xfId="2" applyNumberFormat="1" applyFont="1" applyFill="1" applyBorder="1" applyAlignment="1">
      <alignment horizontal="center" vertical="center" shrinkToFit="1"/>
    </xf>
    <xf numFmtId="49" fontId="12" fillId="2" borderId="49" xfId="2" applyNumberFormat="1" applyFont="1" applyFill="1" applyBorder="1" applyAlignment="1">
      <alignment horizontal="center" vertical="center" wrapText="1"/>
    </xf>
    <xf numFmtId="49" fontId="12" fillId="2" borderId="47" xfId="2" applyNumberFormat="1" applyFont="1" applyFill="1" applyBorder="1" applyAlignment="1">
      <alignment horizontal="center" vertical="center" wrapText="1"/>
    </xf>
    <xf numFmtId="49" fontId="12" fillId="2" borderId="48" xfId="2" applyNumberFormat="1" applyFont="1" applyFill="1" applyBorder="1" applyAlignment="1">
      <alignment horizontal="center" vertical="center" wrapText="1"/>
    </xf>
    <xf numFmtId="49" fontId="12" fillId="2" borderId="111" xfId="2" applyNumberFormat="1" applyFont="1" applyFill="1" applyBorder="1" applyAlignment="1">
      <alignment horizontal="center" vertical="center" wrapText="1"/>
    </xf>
    <xf numFmtId="49" fontId="12" fillId="2" borderId="118" xfId="2" applyNumberFormat="1" applyFont="1" applyFill="1" applyBorder="1" applyAlignment="1">
      <alignment horizontal="center" vertical="center" wrapText="1"/>
    </xf>
    <xf numFmtId="49" fontId="12" fillId="2" borderId="119" xfId="2" applyNumberFormat="1" applyFont="1" applyFill="1" applyBorder="1" applyAlignment="1">
      <alignment horizontal="center" vertical="center" wrapText="1"/>
    </xf>
    <xf numFmtId="0" fontId="12" fillId="4" borderId="61" xfId="2" applyFont="1" applyFill="1" applyBorder="1" applyAlignment="1">
      <alignment horizontal="distributed" vertical="center" wrapText="1" indent="1"/>
    </xf>
    <xf numFmtId="0" fontId="12" fillId="4" borderId="62" xfId="2" applyFont="1" applyFill="1" applyBorder="1" applyAlignment="1">
      <alignment horizontal="distributed" vertical="center" wrapText="1" indent="1"/>
    </xf>
    <xf numFmtId="0" fontId="12" fillId="4" borderId="79" xfId="2" applyFont="1" applyFill="1" applyBorder="1" applyAlignment="1">
      <alignment horizontal="distributed" vertical="center" wrapText="1" indent="1"/>
    </xf>
    <xf numFmtId="0" fontId="12" fillId="4" borderId="86" xfId="2" applyFont="1" applyFill="1" applyBorder="1" applyAlignment="1">
      <alignment horizontal="distributed" vertical="center" wrapText="1" indent="1"/>
    </xf>
    <xf numFmtId="0" fontId="12" fillId="4" borderId="0" xfId="2" applyFont="1" applyFill="1" applyBorder="1" applyAlignment="1">
      <alignment horizontal="distributed" vertical="center" wrapText="1" indent="1"/>
    </xf>
    <xf numFmtId="0" fontId="12" fillId="4" borderId="87" xfId="2" applyFont="1" applyFill="1" applyBorder="1" applyAlignment="1">
      <alignment horizontal="distributed" vertical="center" wrapText="1" indent="1"/>
    </xf>
    <xf numFmtId="0" fontId="18" fillId="4" borderId="86" xfId="2" applyFont="1" applyFill="1" applyBorder="1" applyAlignment="1">
      <alignment horizontal="distributed" vertical="center" wrapText="1" indent="1"/>
    </xf>
    <xf numFmtId="0" fontId="18" fillId="4" borderId="0" xfId="2" applyFont="1" applyFill="1" applyBorder="1" applyAlignment="1">
      <alignment horizontal="distributed" vertical="center" wrapText="1" indent="1"/>
    </xf>
    <xf numFmtId="0" fontId="18" fillId="4" borderId="87" xfId="2" applyFont="1" applyFill="1" applyBorder="1" applyAlignment="1">
      <alignment horizontal="distributed" vertical="center" wrapText="1" indent="1"/>
    </xf>
    <xf numFmtId="0" fontId="18" fillId="4" borderId="64" xfId="2" applyFont="1" applyFill="1" applyBorder="1" applyAlignment="1">
      <alignment horizontal="distributed" vertical="center" wrapText="1" indent="1"/>
    </xf>
    <xf numFmtId="0" fontId="18" fillId="4" borderId="23" xfId="2" applyFont="1" applyFill="1" applyBorder="1" applyAlignment="1">
      <alignment horizontal="distributed" vertical="center" wrapText="1" indent="1"/>
    </xf>
    <xf numFmtId="0" fontId="18" fillId="4" borderId="95" xfId="2" applyFont="1" applyFill="1" applyBorder="1" applyAlignment="1">
      <alignment horizontal="distributed" vertical="center" wrapText="1" indent="1"/>
    </xf>
    <xf numFmtId="49" fontId="10" fillId="0" borderId="0" xfId="2" applyNumberFormat="1" applyFont="1" applyBorder="1" applyAlignment="1">
      <alignment horizontal="center" vertical="center"/>
    </xf>
    <xf numFmtId="0" fontId="12" fillId="4" borderId="61" xfId="2" applyFont="1" applyFill="1" applyBorder="1" applyAlignment="1">
      <alignment horizontal="distributed" vertical="center" indent="1"/>
    </xf>
    <xf numFmtId="0" fontId="12" fillId="4" borderId="62" xfId="2" applyFont="1" applyFill="1" applyBorder="1" applyAlignment="1">
      <alignment horizontal="distributed" vertical="center" indent="1"/>
    </xf>
    <xf numFmtId="0" fontId="12" fillId="4" borderId="79" xfId="2" applyFont="1" applyFill="1" applyBorder="1" applyAlignment="1">
      <alignment horizontal="distributed" vertical="center" indent="1"/>
    </xf>
    <xf numFmtId="0" fontId="12" fillId="4" borderId="64" xfId="2" applyFont="1" applyFill="1" applyBorder="1" applyAlignment="1">
      <alignment horizontal="distributed" vertical="center" indent="1"/>
    </xf>
    <xf numFmtId="0" fontId="12" fillId="4" borderId="23" xfId="2" applyFont="1" applyFill="1" applyBorder="1" applyAlignment="1">
      <alignment horizontal="distributed" vertical="center" indent="1"/>
    </xf>
    <xf numFmtId="0" fontId="12" fillId="4" borderId="95" xfId="2" applyFont="1" applyFill="1" applyBorder="1" applyAlignment="1">
      <alignment horizontal="distributed" vertical="center" indent="1"/>
    </xf>
    <xf numFmtId="0" fontId="17" fillId="0" borderId="18" xfId="2" applyNumberFormat="1" applyFont="1" applyBorder="1" applyAlignment="1">
      <alignment horizontal="center" vertical="center"/>
    </xf>
    <xf numFmtId="0" fontId="17" fillId="0" borderId="52" xfId="2" applyNumberFormat="1" applyFont="1" applyBorder="1" applyAlignment="1">
      <alignment horizontal="center" vertical="center"/>
    </xf>
    <xf numFmtId="49" fontId="12" fillId="2" borderId="24" xfId="2" applyNumberFormat="1" applyFont="1" applyFill="1" applyBorder="1" applyAlignment="1">
      <alignment horizontal="center" vertical="center" wrapText="1"/>
    </xf>
    <xf numFmtId="49" fontId="8" fillId="0" borderId="59" xfId="2" applyNumberFormat="1" applyFont="1" applyBorder="1" applyAlignment="1">
      <alignment horizontal="center" vertical="center"/>
    </xf>
    <xf numFmtId="49" fontId="8" fillId="0" borderId="67" xfId="2" applyNumberFormat="1" applyFont="1" applyBorder="1" applyAlignment="1">
      <alignment horizontal="center" vertical="center"/>
    </xf>
    <xf numFmtId="0" fontId="17" fillId="0" borderId="4" xfId="2" applyNumberFormat="1" applyFont="1" applyBorder="1" applyAlignment="1">
      <alignment horizontal="center" vertical="center"/>
    </xf>
    <xf numFmtId="0" fontId="17" fillId="0" borderId="5" xfId="2" applyNumberFormat="1" applyFont="1" applyBorder="1" applyAlignment="1">
      <alignment horizontal="center" vertical="center"/>
    </xf>
    <xf numFmtId="0" fontId="17" fillId="0" borderId="144" xfId="2" applyNumberFormat="1" applyFont="1" applyBorder="1" applyAlignment="1">
      <alignment horizontal="center" vertical="center"/>
    </xf>
    <xf numFmtId="0" fontId="17" fillId="0" borderId="54" xfId="2" applyNumberFormat="1" applyFont="1" applyBorder="1" applyAlignment="1">
      <alignment horizontal="center" vertical="center"/>
    </xf>
    <xf numFmtId="49" fontId="12" fillId="0" borderId="0" xfId="2" applyNumberFormat="1" applyFont="1" applyBorder="1" applyAlignment="1">
      <alignment horizontal="center" vertical="center"/>
    </xf>
    <xf numFmtId="49" fontId="12" fillId="0" borderId="6" xfId="2" applyNumberFormat="1" applyFont="1" applyBorder="1" applyAlignment="1">
      <alignment horizontal="center" vertical="center"/>
    </xf>
    <xf numFmtId="0" fontId="17" fillId="0" borderId="116" xfId="2" applyNumberFormat="1" applyFont="1" applyBorder="1" applyAlignment="1">
      <alignment horizontal="center" vertical="center"/>
    </xf>
    <xf numFmtId="49" fontId="12" fillId="4" borderId="61" xfId="2" applyNumberFormat="1" applyFont="1" applyFill="1" applyBorder="1" applyAlignment="1">
      <alignment horizontal="distributed" vertical="center" indent="1"/>
    </xf>
    <xf numFmtId="0" fontId="18" fillId="4" borderId="62" xfId="2" applyFont="1" applyFill="1" applyBorder="1" applyAlignment="1">
      <alignment horizontal="distributed" indent="1"/>
    </xf>
    <xf numFmtId="0" fontId="18" fillId="4" borderId="79" xfId="2" applyFont="1" applyFill="1" applyBorder="1" applyAlignment="1">
      <alignment horizontal="distributed" indent="1"/>
    </xf>
    <xf numFmtId="0" fontId="18" fillId="4" borderId="86" xfId="2" applyFont="1" applyFill="1" applyBorder="1" applyAlignment="1">
      <alignment horizontal="distributed" indent="1"/>
    </xf>
    <xf numFmtId="0" fontId="18" fillId="4" borderId="0" xfId="2" applyFont="1" applyFill="1" applyAlignment="1">
      <alignment horizontal="distributed" indent="1"/>
    </xf>
    <xf numFmtId="0" fontId="18" fillId="4" borderId="87" xfId="2" applyFont="1" applyFill="1" applyBorder="1" applyAlignment="1">
      <alignment horizontal="distributed" indent="1"/>
    </xf>
    <xf numFmtId="0" fontId="18" fillId="4" borderId="64" xfId="2" applyFont="1" applyFill="1" applyBorder="1" applyAlignment="1">
      <alignment horizontal="distributed" indent="1"/>
    </xf>
    <xf numFmtId="0" fontId="18" fillId="4" borderId="23" xfId="2" applyFont="1" applyFill="1" applyBorder="1" applyAlignment="1">
      <alignment horizontal="distributed" indent="1"/>
    </xf>
    <xf numFmtId="0" fontId="18" fillId="4" borderId="95" xfId="2" applyFont="1" applyFill="1" applyBorder="1" applyAlignment="1">
      <alignment horizontal="distributed" indent="1"/>
    </xf>
    <xf numFmtId="49" fontId="12" fillId="2" borderId="6" xfId="2" applyNumberFormat="1" applyFont="1" applyFill="1" applyBorder="1" applyAlignment="1">
      <alignment horizontal="center" vertical="center" wrapText="1"/>
    </xf>
    <xf numFmtId="0" fontId="18" fillId="0" borderId="6" xfId="2" applyFont="1" applyBorder="1" applyAlignment="1">
      <alignment vertical="center"/>
    </xf>
    <xf numFmtId="0" fontId="18" fillId="0" borderId="0" xfId="2" applyFont="1" applyBorder="1" applyAlignment="1">
      <alignment vertical="center"/>
    </xf>
    <xf numFmtId="0" fontId="18" fillId="0" borderId="87" xfId="2" applyFont="1" applyBorder="1" applyAlignment="1">
      <alignment vertical="center"/>
    </xf>
    <xf numFmtId="0" fontId="18" fillId="0" borderId="67" xfId="2" applyFont="1" applyBorder="1" applyAlignment="1">
      <alignment vertical="center"/>
    </xf>
    <xf numFmtId="0" fontId="18" fillId="0" borderId="25" xfId="2" applyFont="1" applyBorder="1" applyAlignment="1">
      <alignment vertical="center"/>
    </xf>
    <xf numFmtId="0" fontId="18" fillId="0" borderId="68" xfId="2" applyFont="1" applyBorder="1" applyAlignment="1">
      <alignment vertical="center"/>
    </xf>
    <xf numFmtId="0" fontId="17" fillId="0" borderId="62" xfId="2" applyNumberFormat="1" applyFont="1" applyBorder="1" applyAlignment="1">
      <alignment horizontal="center" vertical="center"/>
    </xf>
    <xf numFmtId="0" fontId="17" fillId="0" borderId="0" xfId="2" applyNumberFormat="1" applyFont="1" applyBorder="1" applyAlignment="1">
      <alignment horizontal="center" vertical="center"/>
    </xf>
    <xf numFmtId="0" fontId="17" fillId="0" borderId="81" xfId="2" applyNumberFormat="1" applyFont="1" applyBorder="1" applyAlignment="1">
      <alignment horizontal="center" vertical="center"/>
    </xf>
    <xf numFmtId="0" fontId="17" fillId="0" borderId="102" xfId="2" applyNumberFormat="1" applyFont="1" applyBorder="1" applyAlignment="1">
      <alignment horizontal="center" vertical="center"/>
    </xf>
    <xf numFmtId="0" fontId="17" fillId="0" borderId="103" xfId="2" applyNumberFormat="1" applyFont="1" applyBorder="1" applyAlignment="1">
      <alignment horizontal="center" vertical="center"/>
    </xf>
    <xf numFmtId="49" fontId="21" fillId="2" borderId="18" xfId="2" applyNumberFormat="1" applyFont="1" applyFill="1" applyBorder="1" applyAlignment="1">
      <alignment horizontal="center" vertical="center" shrinkToFit="1"/>
    </xf>
    <xf numFmtId="49" fontId="21" fillId="2" borderId="56" xfId="2" applyNumberFormat="1" applyFont="1" applyFill="1" applyBorder="1" applyAlignment="1">
      <alignment horizontal="center" vertical="center" shrinkToFit="1"/>
    </xf>
    <xf numFmtId="49" fontId="14" fillId="2" borderId="59" xfId="2" applyNumberFormat="1" applyFont="1" applyFill="1" applyBorder="1" applyAlignment="1">
      <alignment horizontal="center" vertical="center" shrinkToFit="1"/>
    </xf>
    <xf numFmtId="49" fontId="14" fillId="2" borderId="85" xfId="2" applyNumberFormat="1" applyFont="1" applyFill="1" applyBorder="1" applyAlignment="1">
      <alignment horizontal="center" vertical="center" shrinkToFit="1"/>
    </xf>
    <xf numFmtId="49" fontId="14" fillId="2" borderId="60" xfId="2" applyNumberFormat="1" applyFont="1" applyFill="1" applyBorder="1" applyAlignment="1">
      <alignment horizontal="center" vertical="center" shrinkToFit="1"/>
    </xf>
    <xf numFmtId="49" fontId="14" fillId="2" borderId="67" xfId="2" applyNumberFormat="1" applyFont="1" applyFill="1" applyBorder="1" applyAlignment="1">
      <alignment horizontal="center" vertical="center" shrinkToFit="1"/>
    </xf>
    <xf numFmtId="49" fontId="14" fillId="2" borderId="25" xfId="2" applyNumberFormat="1" applyFont="1" applyFill="1" applyBorder="1" applyAlignment="1">
      <alignment horizontal="center" vertical="center" shrinkToFit="1"/>
    </xf>
    <xf numFmtId="49" fontId="14" fillId="2" borderId="68" xfId="2" applyNumberFormat="1" applyFont="1" applyFill="1" applyBorder="1" applyAlignment="1">
      <alignment horizontal="center" vertical="center" shrinkToFit="1"/>
    </xf>
    <xf numFmtId="0" fontId="20" fillId="0" borderId="103" xfId="2" applyNumberFormat="1" applyFont="1" applyBorder="1" applyAlignment="1">
      <alignment horizontal="center" vertical="center"/>
    </xf>
    <xf numFmtId="0" fontId="20" fillId="0" borderId="10" xfId="2" applyNumberFormat="1" applyFont="1" applyBorder="1" applyAlignment="1">
      <alignment horizontal="center" vertical="center"/>
    </xf>
    <xf numFmtId="0" fontId="17" fillId="0" borderId="55" xfId="2" applyNumberFormat="1" applyFont="1" applyBorder="1" applyAlignment="1">
      <alignment horizontal="center" vertical="center"/>
    </xf>
    <xf numFmtId="0" fontId="17" fillId="0" borderId="26" xfId="2" applyNumberFormat="1" applyFont="1" applyBorder="1" applyAlignment="1">
      <alignment horizontal="center" vertical="center"/>
    </xf>
    <xf numFmtId="0" fontId="17" fillId="0" borderId="120" xfId="2" applyNumberFormat="1" applyFont="1" applyBorder="1" applyAlignment="1">
      <alignment horizontal="center" vertical="center"/>
    </xf>
    <xf numFmtId="0" fontId="17" fillId="0" borderId="86" xfId="2" applyNumberFormat="1" applyFont="1" applyBorder="1" applyAlignment="1">
      <alignment horizontal="center" vertical="center"/>
    </xf>
    <xf numFmtId="0" fontId="22" fillId="0" borderId="15" xfId="2" applyNumberFormat="1" applyFont="1" applyBorder="1" applyAlignment="1">
      <alignment horizontal="center" vertical="center"/>
    </xf>
    <xf numFmtId="0" fontId="22" fillId="0" borderId="13" xfId="2" applyNumberFormat="1" applyFont="1" applyBorder="1" applyAlignment="1">
      <alignment horizontal="center" vertical="center"/>
    </xf>
    <xf numFmtId="0" fontId="22" fillId="0" borderId="4" xfId="2" applyNumberFormat="1" applyFont="1" applyBorder="1" applyAlignment="1">
      <alignment horizontal="center" vertical="center"/>
    </xf>
    <xf numFmtId="0" fontId="22" fillId="0" borderId="5" xfId="2" applyNumberFormat="1" applyFont="1" applyBorder="1" applyAlignment="1">
      <alignment horizontal="center" vertical="center"/>
    </xf>
    <xf numFmtId="0" fontId="17" fillId="0" borderId="6" xfId="2" applyNumberFormat="1" applyFont="1" applyBorder="1" applyAlignment="1">
      <alignment horizontal="center" vertical="center"/>
    </xf>
    <xf numFmtId="49" fontId="21" fillId="2" borderId="59" xfId="2" applyNumberFormat="1" applyFont="1" applyFill="1" applyBorder="1" applyAlignment="1">
      <alignment horizontal="center" vertical="center" shrinkToFit="1"/>
    </xf>
    <xf numFmtId="0" fontId="21" fillId="0" borderId="85" xfId="2" applyFont="1" applyBorder="1" applyAlignment="1">
      <alignment horizontal="center" vertical="center" shrinkToFit="1"/>
    </xf>
    <xf numFmtId="0" fontId="21" fillId="0" borderId="60" xfId="2" applyFont="1" applyBorder="1" applyAlignment="1">
      <alignment horizontal="center" vertical="center" shrinkToFit="1"/>
    </xf>
    <xf numFmtId="49" fontId="21" fillId="2" borderId="67" xfId="2" applyNumberFormat="1" applyFont="1" applyFill="1" applyBorder="1" applyAlignment="1">
      <alignment horizontal="center" vertical="center" shrinkToFit="1"/>
    </xf>
    <xf numFmtId="0" fontId="21" fillId="0" borderId="25" xfId="2" applyFont="1" applyBorder="1" applyAlignment="1">
      <alignment horizontal="center" vertical="center" shrinkToFit="1"/>
    </xf>
    <xf numFmtId="0" fontId="21" fillId="0" borderId="68" xfId="2" applyFont="1" applyBorder="1" applyAlignment="1">
      <alignment horizontal="center" vertical="center" shrinkToFit="1"/>
    </xf>
    <xf numFmtId="49" fontId="14" fillId="2" borderId="49" xfId="2" applyNumberFormat="1" applyFont="1" applyFill="1" applyBorder="1" applyAlignment="1">
      <alignment horizontal="center" vertical="center" shrinkToFit="1"/>
    </xf>
    <xf numFmtId="49" fontId="14" fillId="2" borderId="47" xfId="2" applyNumberFormat="1" applyFont="1" applyFill="1" applyBorder="1" applyAlignment="1">
      <alignment horizontal="center" vertical="center" shrinkToFit="1"/>
    </xf>
    <xf numFmtId="49" fontId="14" fillId="2" borderId="48" xfId="2" applyNumberFormat="1" applyFont="1" applyFill="1" applyBorder="1" applyAlignment="1">
      <alignment horizontal="center" vertical="center" shrinkToFit="1"/>
    </xf>
    <xf numFmtId="49" fontId="14" fillId="2" borderId="111" xfId="2" applyNumberFormat="1" applyFont="1" applyFill="1" applyBorder="1" applyAlignment="1">
      <alignment horizontal="center" vertical="center" shrinkToFit="1"/>
    </xf>
    <xf numFmtId="49" fontId="14" fillId="2" borderId="118" xfId="2" applyNumberFormat="1" applyFont="1" applyFill="1" applyBorder="1" applyAlignment="1">
      <alignment horizontal="center" vertical="center" shrinkToFit="1"/>
    </xf>
    <xf numFmtId="49" fontId="14" fillId="2" borderId="119" xfId="2" applyNumberFormat="1" applyFont="1" applyFill="1" applyBorder="1" applyAlignment="1">
      <alignment horizontal="center" vertical="center" shrinkToFit="1"/>
    </xf>
    <xf numFmtId="49" fontId="21" fillId="2" borderId="46" xfId="2" applyNumberFormat="1" applyFont="1" applyFill="1" applyBorder="1" applyAlignment="1">
      <alignment horizontal="left" vertical="center" wrapText="1"/>
    </xf>
    <xf numFmtId="49" fontId="21" fillId="2" borderId="111" xfId="2" applyNumberFormat="1" applyFont="1" applyFill="1" applyBorder="1" applyAlignment="1">
      <alignment horizontal="left" vertical="center" wrapText="1"/>
    </xf>
    <xf numFmtId="0" fontId="17" fillId="0" borderId="61" xfId="2" applyNumberFormat="1" applyFont="1" applyBorder="1" applyAlignment="1">
      <alignment horizontal="center" vertical="center"/>
    </xf>
    <xf numFmtId="0" fontId="17" fillId="0" borderId="80" xfId="2" applyNumberFormat="1" applyFont="1" applyBorder="1" applyAlignment="1">
      <alignment horizontal="center" vertical="center"/>
    </xf>
    <xf numFmtId="0" fontId="17" fillId="0" borderId="24" xfId="2" applyNumberFormat="1" applyFont="1" applyBorder="1" applyAlignment="1">
      <alignment horizontal="center" vertical="center"/>
    </xf>
    <xf numFmtId="0" fontId="17" fillId="0" borderId="44" xfId="2" applyNumberFormat="1" applyFont="1" applyBorder="1" applyAlignment="1">
      <alignment horizontal="center" vertical="center"/>
    </xf>
    <xf numFmtId="49" fontId="12" fillId="2" borderId="34" xfId="2" applyNumberFormat="1" applyFont="1" applyFill="1" applyBorder="1" applyAlignment="1">
      <alignment horizontal="center" vertical="center"/>
    </xf>
    <xf numFmtId="0" fontId="18" fillId="0" borderId="86" xfId="2" applyFont="1" applyBorder="1" applyAlignment="1">
      <alignment vertical="center"/>
    </xf>
    <xf numFmtId="0" fontId="18" fillId="0" borderId="34" xfId="2" applyFont="1" applyBorder="1" applyAlignment="1">
      <alignment vertical="center"/>
    </xf>
    <xf numFmtId="0" fontId="18" fillId="0" borderId="64" xfId="2" applyFont="1" applyBorder="1" applyAlignment="1">
      <alignment vertical="center"/>
    </xf>
    <xf numFmtId="0" fontId="18" fillId="0" borderId="23" xfId="2" applyFont="1" applyBorder="1" applyAlignment="1">
      <alignment vertical="center"/>
    </xf>
    <xf numFmtId="0" fontId="18" fillId="0" borderId="36" xfId="2" applyFont="1" applyBorder="1" applyAlignment="1">
      <alignment vertical="center"/>
    </xf>
    <xf numFmtId="49" fontId="19" fillId="2" borderId="49" xfId="2" applyNumberFormat="1" applyFont="1" applyFill="1" applyBorder="1" applyAlignment="1">
      <alignment horizontal="left" vertical="center" wrapText="1"/>
    </xf>
    <xf numFmtId="49" fontId="19" fillId="2" borderId="106" xfId="2" applyNumberFormat="1" applyFont="1" applyFill="1" applyBorder="1" applyAlignment="1">
      <alignment horizontal="left" vertical="center" wrapText="1"/>
    </xf>
    <xf numFmtId="0" fontId="20" fillId="0" borderId="107" xfId="2" applyNumberFormat="1" applyFont="1" applyBorder="1" applyAlignment="1">
      <alignment horizontal="center" vertical="center"/>
    </xf>
    <xf numFmtId="0" fontId="20" fillId="0" borderId="108" xfId="2" applyNumberFormat="1" applyFont="1" applyBorder="1" applyAlignment="1">
      <alignment horizontal="center" vertical="center"/>
    </xf>
    <xf numFmtId="0" fontId="20" fillId="0" borderId="109" xfId="2" applyNumberFormat="1" applyFont="1" applyBorder="1" applyAlignment="1">
      <alignment horizontal="center" vertical="center"/>
    </xf>
    <xf numFmtId="49" fontId="9" fillId="0" borderId="96" xfId="2" applyNumberFormat="1" applyFont="1" applyBorder="1" applyAlignment="1">
      <alignment horizontal="center" vertical="center"/>
    </xf>
    <xf numFmtId="49" fontId="8" fillId="0" borderId="97" xfId="2" applyNumberFormat="1" applyFont="1" applyBorder="1" applyAlignment="1">
      <alignment horizontal="center" vertical="center"/>
    </xf>
    <xf numFmtId="49" fontId="8" fillId="0" borderId="98" xfId="2" applyNumberFormat="1" applyFont="1" applyBorder="1" applyAlignment="1">
      <alignment horizontal="center" vertical="center"/>
    </xf>
    <xf numFmtId="49" fontId="8" fillId="0" borderId="99" xfId="2" applyNumberFormat="1" applyFont="1" applyBorder="1" applyAlignment="1">
      <alignment horizontal="center" vertical="center"/>
    </xf>
    <xf numFmtId="49" fontId="8" fillId="0" borderId="100" xfId="2" applyNumberFormat="1" applyFont="1" applyBorder="1" applyAlignment="1">
      <alignment horizontal="center" vertical="center"/>
    </xf>
    <xf numFmtId="49" fontId="8" fillId="0" borderId="101" xfId="2" applyNumberFormat="1" applyFont="1" applyBorder="1" applyAlignment="1">
      <alignment horizontal="center" vertical="center"/>
    </xf>
    <xf numFmtId="0" fontId="15" fillId="0" borderId="102" xfId="2" applyNumberFormat="1" applyFont="1" applyBorder="1" applyAlignment="1">
      <alignment horizontal="center" vertical="center"/>
    </xf>
    <xf numFmtId="0" fontId="15" fillId="0" borderId="14" xfId="2" applyNumberFormat="1" applyFont="1" applyBorder="1" applyAlignment="1">
      <alignment horizontal="center" vertical="center"/>
    </xf>
    <xf numFmtId="0" fontId="15" fillId="0" borderId="103" xfId="2" applyNumberFormat="1" applyFont="1" applyBorder="1" applyAlignment="1">
      <alignment horizontal="center" vertical="center"/>
    </xf>
    <xf numFmtId="0" fontId="15" fillId="0" borderId="104" xfId="2" applyNumberFormat="1" applyFont="1" applyBorder="1" applyAlignment="1">
      <alignment horizontal="center" vertical="center"/>
    </xf>
    <xf numFmtId="0" fontId="15" fillId="0" borderId="15" xfId="2" applyNumberFormat="1" applyFont="1" applyBorder="1" applyAlignment="1">
      <alignment horizontal="center" vertical="center"/>
    </xf>
    <xf numFmtId="0" fontId="15" fillId="0" borderId="105" xfId="2" applyNumberFormat="1" applyFont="1" applyBorder="1" applyAlignment="1">
      <alignment horizontal="center" vertical="center"/>
    </xf>
    <xf numFmtId="49" fontId="10" fillId="0" borderId="0" xfId="2" applyNumberFormat="1" applyFont="1" applyAlignment="1">
      <alignment horizontal="center" vertical="center"/>
    </xf>
    <xf numFmtId="0" fontId="18" fillId="0" borderId="0" xfId="2" applyFont="1" applyAlignment="1">
      <alignment vertical="center"/>
    </xf>
    <xf numFmtId="49" fontId="8" fillId="0" borderId="55" xfId="2" applyNumberFormat="1" applyFont="1" applyBorder="1" applyAlignment="1">
      <alignment horizontal="center" vertical="center"/>
    </xf>
    <xf numFmtId="0" fontId="43" fillId="0" borderId="56" xfId="2" applyNumberFormat="1" applyFont="1" applyBorder="1" applyAlignment="1">
      <alignment horizontal="center" vertical="center"/>
    </xf>
    <xf numFmtId="49" fontId="12" fillId="2" borderId="44" xfId="2" applyNumberFormat="1" applyFont="1" applyFill="1" applyBorder="1" applyAlignment="1">
      <alignment horizontal="center" vertical="center" wrapText="1"/>
    </xf>
    <xf numFmtId="49" fontId="12" fillId="0" borderId="59" xfId="2" applyNumberFormat="1" applyFont="1" applyBorder="1" applyAlignment="1">
      <alignment horizontal="center" vertical="center"/>
    </xf>
    <xf numFmtId="49" fontId="12" fillId="0" borderId="85" xfId="2" applyNumberFormat="1" applyFont="1" applyBorder="1" applyAlignment="1">
      <alignment horizontal="center" vertical="center"/>
    </xf>
    <xf numFmtId="0" fontId="20" fillId="0" borderId="20" xfId="2" applyNumberFormat="1" applyFont="1" applyBorder="1" applyAlignment="1">
      <alignment horizontal="center" vertical="center"/>
    </xf>
    <xf numFmtId="0" fontId="20" fillId="0" borderId="144" xfId="2" applyNumberFormat="1" applyFont="1" applyBorder="1" applyAlignment="1">
      <alignment horizontal="center" vertical="center"/>
    </xf>
    <xf numFmtId="0" fontId="17" fillId="0" borderId="217" xfId="2" applyNumberFormat="1" applyFont="1" applyBorder="1" applyAlignment="1">
      <alignment horizontal="center" vertical="center"/>
    </xf>
    <xf numFmtId="0" fontId="17" fillId="0" borderId="57" xfId="2" applyNumberFormat="1" applyFont="1" applyBorder="1" applyAlignment="1">
      <alignment horizontal="center" vertical="center"/>
    </xf>
    <xf numFmtId="0" fontId="13" fillId="0" borderId="59" xfId="2" applyNumberFormat="1" applyFont="1" applyBorder="1" applyAlignment="1">
      <alignment horizontal="center" vertical="center"/>
    </xf>
    <xf numFmtId="0" fontId="13" fillId="0" borderId="85" xfId="2" applyNumberFormat="1" applyFont="1" applyBorder="1" applyAlignment="1">
      <alignment horizontal="center" vertical="center"/>
    </xf>
    <xf numFmtId="0" fontId="13" fillId="0" borderId="60" xfId="2" applyNumberFormat="1" applyFont="1" applyBorder="1" applyAlignment="1">
      <alignment horizontal="center" vertical="center"/>
    </xf>
    <xf numFmtId="0" fontId="13" fillId="0" borderId="67" xfId="2" applyNumberFormat="1" applyFont="1" applyBorder="1" applyAlignment="1">
      <alignment horizontal="center" vertical="center"/>
    </xf>
    <xf numFmtId="0" fontId="13" fillId="0" borderId="25" xfId="2" applyNumberFormat="1" applyFont="1" applyBorder="1" applyAlignment="1">
      <alignment horizontal="center" vertical="center"/>
    </xf>
    <xf numFmtId="0" fontId="13" fillId="0" borderId="68" xfId="2" applyNumberFormat="1" applyFont="1" applyBorder="1" applyAlignment="1">
      <alignment horizontal="center" vertical="center"/>
    </xf>
    <xf numFmtId="0" fontId="20" fillId="0" borderId="21" xfId="2" applyNumberFormat="1" applyFont="1" applyBorder="1" applyAlignment="1">
      <alignment horizontal="center" vertical="center"/>
    </xf>
    <xf numFmtId="0" fontId="20" fillId="0" borderId="217" xfId="2" applyNumberFormat="1" applyFont="1" applyBorder="1" applyAlignment="1">
      <alignment horizontal="center" vertical="center"/>
    </xf>
    <xf numFmtId="0" fontId="16" fillId="0" borderId="131" xfId="2" applyNumberFormat="1" applyFont="1" applyBorder="1" applyAlignment="1">
      <alignment horizontal="center" vertical="center"/>
    </xf>
    <xf numFmtId="0" fontId="16" fillId="0" borderId="132" xfId="2" applyNumberFormat="1" applyFont="1" applyBorder="1" applyAlignment="1">
      <alignment horizontal="center" vertical="center"/>
    </xf>
    <xf numFmtId="0" fontId="16" fillId="0" borderId="133" xfId="2" applyNumberFormat="1" applyFont="1" applyBorder="1" applyAlignment="1">
      <alignment horizontal="center" vertical="center"/>
    </xf>
    <xf numFmtId="0" fontId="16" fillId="0" borderId="136" xfId="2" applyNumberFormat="1" applyFont="1" applyBorder="1" applyAlignment="1">
      <alignment horizontal="center" vertical="center"/>
    </xf>
    <xf numFmtId="0" fontId="16" fillId="0" borderId="137" xfId="2" applyNumberFormat="1" applyFont="1" applyBorder="1" applyAlignment="1">
      <alignment horizontal="center" vertical="center"/>
    </xf>
    <xf numFmtId="0" fontId="16" fillId="0" borderId="138" xfId="2" applyNumberFormat="1" applyFont="1" applyBorder="1" applyAlignment="1">
      <alignment horizontal="center" vertical="center"/>
    </xf>
    <xf numFmtId="49" fontId="21" fillId="0" borderId="61" xfId="2" applyNumberFormat="1" applyFont="1" applyBorder="1" applyAlignment="1">
      <alignment horizontal="center" vertical="center" shrinkToFit="1"/>
    </xf>
    <xf numFmtId="49" fontId="21" fillId="0" borderId="62" xfId="2" applyNumberFormat="1" applyFont="1" applyBorder="1" applyAlignment="1">
      <alignment horizontal="center" vertical="center" shrinkToFit="1"/>
    </xf>
    <xf numFmtId="49" fontId="21" fillId="0" borderId="63" xfId="2" applyNumberFormat="1" applyFont="1" applyBorder="1" applyAlignment="1">
      <alignment horizontal="center" vertical="center" shrinkToFit="1"/>
    </xf>
    <xf numFmtId="49" fontId="21" fillId="0" borderId="24" xfId="2" applyNumberFormat="1" applyFont="1" applyBorder="1" applyAlignment="1">
      <alignment horizontal="center" vertical="center"/>
    </xf>
    <xf numFmtId="49" fontId="8" fillId="0" borderId="24" xfId="2" applyNumberFormat="1" applyFont="1" applyBorder="1" applyAlignment="1">
      <alignment horizontal="left" vertical="center" indent="1"/>
    </xf>
    <xf numFmtId="49" fontId="8" fillId="0" borderId="24" xfId="2" applyNumberFormat="1" applyFont="1" applyBorder="1" applyAlignment="1">
      <alignment horizontal="center" vertical="center" wrapText="1"/>
    </xf>
    <xf numFmtId="49" fontId="12" fillId="0" borderId="63" xfId="2" applyNumberFormat="1" applyFont="1" applyBorder="1" applyAlignment="1">
      <alignment horizontal="center" vertical="center" textRotation="255"/>
    </xf>
    <xf numFmtId="49" fontId="12" fillId="0" borderId="34" xfId="2" applyNumberFormat="1" applyFont="1" applyBorder="1" applyAlignment="1">
      <alignment horizontal="center" vertical="center" textRotation="255"/>
    </xf>
    <xf numFmtId="49" fontId="12" fillId="0" borderId="36" xfId="2" applyNumberFormat="1" applyFont="1" applyBorder="1" applyAlignment="1">
      <alignment horizontal="center" vertical="center" textRotation="255"/>
    </xf>
    <xf numFmtId="49" fontId="8" fillId="0" borderId="24" xfId="2" applyNumberFormat="1" applyFont="1" applyBorder="1" applyAlignment="1">
      <alignment horizontal="center" vertical="center" textRotation="255"/>
    </xf>
    <xf numFmtId="49" fontId="8" fillId="0" borderId="24" xfId="2" applyNumberFormat="1" applyFont="1" applyBorder="1" applyAlignment="1">
      <alignment horizontal="left" vertical="center" indent="1" shrinkToFit="1"/>
    </xf>
    <xf numFmtId="49" fontId="12" fillId="0" borderId="24" xfId="2" applyNumberFormat="1" applyFont="1" applyBorder="1" applyAlignment="1">
      <alignment horizontal="center" vertical="center" textRotation="255"/>
    </xf>
    <xf numFmtId="49" fontId="12" fillId="0" borderId="24" xfId="2" applyNumberFormat="1" applyFont="1" applyBorder="1" applyAlignment="1">
      <alignment horizontal="left" vertical="center" indent="1"/>
    </xf>
    <xf numFmtId="49" fontId="12" fillId="0" borderId="41" xfId="2" applyNumberFormat="1" applyFont="1" applyBorder="1" applyAlignment="1">
      <alignment horizontal="left" vertical="center" indent="1"/>
    </xf>
    <xf numFmtId="49" fontId="8" fillId="0" borderId="0" xfId="2" applyNumberFormat="1" applyFont="1" applyAlignment="1">
      <alignment horizontal="center" vertical="center" shrinkToFit="1"/>
    </xf>
    <xf numFmtId="49" fontId="8" fillId="0" borderId="41" xfId="2" applyNumberFormat="1" applyFont="1" applyBorder="1" applyAlignment="1">
      <alignment horizontal="center" vertical="center"/>
    </xf>
  </cellXfs>
  <cellStyles count="6">
    <cellStyle name="ハイパーリンク" xfId="5" builtinId="8"/>
    <cellStyle name="桁区切り" xfId="4" builtinId="6"/>
    <cellStyle name="標準" xfId="0" builtinId="0"/>
    <cellStyle name="標準 2" xfId="1"/>
    <cellStyle name="標準 3" xfId="2"/>
    <cellStyle name="標準 4" xfId="3"/>
  </cellStyles>
  <dxfs count="0"/>
  <tableStyles count="0" defaultTableStyle="TableStyleMedium9" defaultPivotStyle="PivotStyleLight16"/>
  <colors>
    <mruColors>
      <color rgb="FFCCECFF"/>
      <color rgb="FFBDFFFF"/>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0</xdr:colOff>
      <xdr:row>12</xdr:row>
      <xdr:rowOff>133350</xdr:rowOff>
    </xdr:from>
    <xdr:to>
      <xdr:col>32</xdr:col>
      <xdr:colOff>0</xdr:colOff>
      <xdr:row>12</xdr:row>
      <xdr:rowOff>133350</xdr:rowOff>
    </xdr:to>
    <xdr:cxnSp macro="">
      <xdr:nvCxnSpPr>
        <xdr:cNvPr id="4" name="直線矢印コネクタ 3"/>
        <xdr:cNvCxnSpPr/>
      </xdr:nvCxnSpPr>
      <xdr:spPr>
        <a:xfrm flipH="1">
          <a:off x="7219950" y="2914650"/>
          <a:ext cx="552450"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27</xdr:row>
      <xdr:rowOff>133350</xdr:rowOff>
    </xdr:from>
    <xdr:to>
      <xdr:col>32</xdr:col>
      <xdr:colOff>9525</xdr:colOff>
      <xdr:row>27</xdr:row>
      <xdr:rowOff>133350</xdr:rowOff>
    </xdr:to>
    <xdr:cxnSp macro="">
      <xdr:nvCxnSpPr>
        <xdr:cNvPr id="5" name="直線矢印コネクタ 4"/>
        <xdr:cNvCxnSpPr/>
      </xdr:nvCxnSpPr>
      <xdr:spPr>
        <a:xfrm flipH="1">
          <a:off x="7239000" y="737235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28574</xdr:colOff>
      <xdr:row>6</xdr:row>
      <xdr:rowOff>190499</xdr:rowOff>
    </xdr:from>
    <xdr:to>
      <xdr:col>54</xdr:col>
      <xdr:colOff>13607</xdr:colOff>
      <xdr:row>10</xdr:row>
      <xdr:rowOff>38100</xdr:rowOff>
    </xdr:to>
    <xdr:sp macro="" textlink="">
      <xdr:nvSpPr>
        <xdr:cNvPr id="2" name="四角形吹き出し 1"/>
        <xdr:cNvSpPr/>
      </xdr:nvSpPr>
      <xdr:spPr>
        <a:xfrm>
          <a:off x="10968717" y="1605642"/>
          <a:ext cx="2978604" cy="827315"/>
        </a:xfrm>
        <a:prstGeom prst="wedgeRectCallout">
          <a:avLst>
            <a:gd name="adj1" fmla="val -87021"/>
            <a:gd name="adj2" fmla="val 15056"/>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入力時は環境依存文字を使用してください。</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b="1">
              <a:solidFill>
                <a:srgbClr val="FF0000"/>
              </a:solidFill>
              <a:latin typeface="BIZ UDゴシック" panose="020B0400000000000000" pitchFamily="49" charset="-128"/>
              <a:ea typeface="BIZ UDゴシック" panose="020B0400000000000000" pitchFamily="49" charset="-128"/>
            </a:rPr>
            <a:t>環境依存文字がない場合は、全角のカッコを用いて「（株）」と入力してください。</a:t>
          </a:r>
          <a:endParaRPr kumimoji="1" lang="en-US" altLang="ja-JP" sz="1100" b="1">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36</xdr:col>
      <xdr:colOff>219075</xdr:colOff>
      <xdr:row>4</xdr:row>
      <xdr:rowOff>238125</xdr:rowOff>
    </xdr:from>
    <xdr:to>
      <xdr:col>39</xdr:col>
      <xdr:colOff>95250</xdr:colOff>
      <xdr:row>11</xdr:row>
      <xdr:rowOff>38100</xdr:rowOff>
    </xdr:to>
    <xdr:sp macro="" textlink="">
      <xdr:nvSpPr>
        <xdr:cNvPr id="7" name="フローチャート : 代替処理 6"/>
        <xdr:cNvSpPr/>
      </xdr:nvSpPr>
      <xdr:spPr>
        <a:xfrm>
          <a:off x="9096375" y="1038225"/>
          <a:ext cx="704850" cy="1666875"/>
        </a:xfrm>
        <a:prstGeom prst="flowChartAlternateProcess">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28575</xdr:colOff>
      <xdr:row>17</xdr:row>
      <xdr:rowOff>95250</xdr:rowOff>
    </xdr:from>
    <xdr:to>
      <xdr:col>43</xdr:col>
      <xdr:colOff>123825</xdr:colOff>
      <xdr:row>21</xdr:row>
      <xdr:rowOff>152400</xdr:rowOff>
    </xdr:to>
    <xdr:sp macro="" textlink="">
      <xdr:nvSpPr>
        <xdr:cNvPr id="6" name="正方形/長方形 5"/>
        <xdr:cNvSpPr/>
      </xdr:nvSpPr>
      <xdr:spPr>
        <a:xfrm>
          <a:off x="8905875" y="4857750"/>
          <a:ext cx="2028825" cy="1047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市内の営業所に委任する場合は、お手数でも再度入力をお願いいたします。</a:t>
          </a:r>
        </a:p>
      </xdr:txBody>
    </xdr:sp>
    <xdr:clientData/>
  </xdr:twoCellAnchor>
  <xdr:twoCellAnchor>
    <xdr:from>
      <xdr:col>30</xdr:col>
      <xdr:colOff>28575</xdr:colOff>
      <xdr:row>17</xdr:row>
      <xdr:rowOff>133350</xdr:rowOff>
    </xdr:from>
    <xdr:to>
      <xdr:col>36</xdr:col>
      <xdr:colOff>28575</xdr:colOff>
      <xdr:row>19</xdr:row>
      <xdr:rowOff>123825</xdr:rowOff>
    </xdr:to>
    <xdr:cxnSp macro="">
      <xdr:nvCxnSpPr>
        <xdr:cNvPr id="14" name="直線矢印コネクタ 13"/>
        <xdr:cNvCxnSpPr>
          <a:stCxn id="6" idx="1"/>
        </xdr:cNvCxnSpPr>
      </xdr:nvCxnSpPr>
      <xdr:spPr>
        <a:xfrm flipH="1" flipV="1">
          <a:off x="7248525" y="4895850"/>
          <a:ext cx="1657350" cy="4857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28575</xdr:colOff>
      <xdr:row>18</xdr:row>
      <xdr:rowOff>152400</xdr:rowOff>
    </xdr:from>
    <xdr:to>
      <xdr:col>36</xdr:col>
      <xdr:colOff>28575</xdr:colOff>
      <xdr:row>19</xdr:row>
      <xdr:rowOff>123825</xdr:rowOff>
    </xdr:to>
    <xdr:cxnSp macro="">
      <xdr:nvCxnSpPr>
        <xdr:cNvPr id="15" name="直線矢印コネクタ 14"/>
        <xdr:cNvCxnSpPr>
          <a:stCxn id="6" idx="1"/>
        </xdr:cNvCxnSpPr>
      </xdr:nvCxnSpPr>
      <xdr:spPr>
        <a:xfrm flipH="1" flipV="1">
          <a:off x="7248525" y="5162550"/>
          <a:ext cx="1657350" cy="21907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19050</xdr:colOff>
      <xdr:row>19</xdr:row>
      <xdr:rowOff>123825</xdr:rowOff>
    </xdr:from>
    <xdr:to>
      <xdr:col>36</xdr:col>
      <xdr:colOff>28575</xdr:colOff>
      <xdr:row>23</xdr:row>
      <xdr:rowOff>133350</xdr:rowOff>
    </xdr:to>
    <xdr:cxnSp macro="">
      <xdr:nvCxnSpPr>
        <xdr:cNvPr id="16" name="直線矢印コネクタ 15"/>
        <xdr:cNvCxnSpPr>
          <a:stCxn id="6" idx="1"/>
        </xdr:cNvCxnSpPr>
      </xdr:nvCxnSpPr>
      <xdr:spPr>
        <a:xfrm flipH="1">
          <a:off x="7239000" y="5381625"/>
          <a:ext cx="1666875" cy="1000125"/>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xdr:colOff>
      <xdr:row>29</xdr:row>
      <xdr:rowOff>133350</xdr:rowOff>
    </xdr:from>
    <xdr:to>
      <xdr:col>32</xdr:col>
      <xdr:colOff>0</xdr:colOff>
      <xdr:row>29</xdr:row>
      <xdr:rowOff>133350</xdr:rowOff>
    </xdr:to>
    <xdr:cxnSp macro="">
      <xdr:nvCxnSpPr>
        <xdr:cNvPr id="17" name="直線矢印コネクタ 16"/>
        <xdr:cNvCxnSpPr/>
      </xdr:nvCxnSpPr>
      <xdr:spPr>
        <a:xfrm flipH="1">
          <a:off x="7229475" y="8115300"/>
          <a:ext cx="542925"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93</xdr:row>
      <xdr:rowOff>95250</xdr:rowOff>
    </xdr:from>
    <xdr:to>
      <xdr:col>10</xdr:col>
      <xdr:colOff>228601</xdr:colOff>
      <xdr:row>93</xdr:row>
      <xdr:rowOff>95250</xdr:rowOff>
    </xdr:to>
    <xdr:cxnSp macro="">
      <xdr:nvCxnSpPr>
        <xdr:cNvPr id="21" name="直線矢印コネクタ 20"/>
        <xdr:cNvCxnSpPr/>
      </xdr:nvCxnSpPr>
      <xdr:spPr>
        <a:xfrm flipH="1">
          <a:off x="2381250" y="21059775"/>
          <a:ext cx="228601"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19050</xdr:colOff>
      <xdr:row>54</xdr:row>
      <xdr:rowOff>9525</xdr:rowOff>
    </xdr:from>
    <xdr:to>
      <xdr:col>48</xdr:col>
      <xdr:colOff>266700</xdr:colOff>
      <xdr:row>61</xdr:row>
      <xdr:rowOff>114300</xdr:rowOff>
    </xdr:to>
    <xdr:sp macro="" textlink="">
      <xdr:nvSpPr>
        <xdr:cNvPr id="22" name="正方形/長方形 21"/>
        <xdr:cNvSpPr/>
      </xdr:nvSpPr>
      <xdr:spPr>
        <a:xfrm>
          <a:off x="8067675" y="13449300"/>
          <a:ext cx="4391025" cy="14382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BIZ UDゴシック" panose="020B0400000000000000" pitchFamily="49" charset="-128"/>
              <a:ea typeface="BIZ UDゴシック" panose="020B0400000000000000" pitchFamily="49" charset="-128"/>
            </a:rPr>
            <a:t>1.</a:t>
          </a:r>
          <a:r>
            <a:rPr kumimoji="1" lang="ja-JP" altLang="en-US" sz="1100">
              <a:solidFill>
                <a:srgbClr val="FF0000"/>
              </a:solidFill>
              <a:latin typeface="BIZ UDゴシック" panose="020B0400000000000000" pitchFamily="49" charset="-128"/>
              <a:ea typeface="BIZ UDゴシック" panose="020B0400000000000000" pitchFamily="49" charset="-128"/>
            </a:rPr>
            <a:t>　「希望業種年間平均実績高入力」には、「様式１－２」のシートの「測量等実績高」を業務内容に応じ細分化して記入すること。（税抜き）</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2.</a:t>
          </a:r>
          <a:r>
            <a:rPr kumimoji="1" lang="ja-JP" altLang="en-US" sz="1100">
              <a:solidFill>
                <a:srgbClr val="FF0000"/>
              </a:solidFill>
              <a:latin typeface="BIZ UDゴシック" panose="020B0400000000000000" pitchFamily="49" charset="-128"/>
              <a:ea typeface="BIZ UDゴシック" panose="020B0400000000000000" pitchFamily="49" charset="-128"/>
            </a:rPr>
            <a:t>　「</a:t>
          </a:r>
          <a:r>
            <a:rPr kumimoji="1" lang="ja-JP" altLang="ja-JP" sz="1100">
              <a:solidFill>
                <a:srgbClr val="FF0000"/>
              </a:solidFill>
              <a:effectLst/>
              <a:latin typeface="BIZ UDゴシック" panose="020B0400000000000000" pitchFamily="49" charset="-128"/>
              <a:ea typeface="BIZ UDゴシック" panose="020B0400000000000000" pitchFamily="49" charset="-128"/>
              <a:cs typeface="+mn-cs"/>
            </a:rPr>
            <a:t>希望業種年間平均実績高入力</a:t>
          </a:r>
          <a:r>
            <a:rPr kumimoji="1" lang="ja-JP" altLang="en-US" sz="1100">
              <a:solidFill>
                <a:srgbClr val="FF0000"/>
              </a:solidFill>
              <a:latin typeface="BIZ UDゴシック" panose="020B0400000000000000" pitchFamily="49" charset="-128"/>
              <a:ea typeface="BIZ UDゴシック" panose="020B0400000000000000" pitchFamily="49" charset="-128"/>
            </a:rPr>
            <a:t>」に年間平均実績高を記入した業務（細分化されたもの）が、登録希望業種となります。</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30</xdr:col>
      <xdr:colOff>76200</xdr:colOff>
      <xdr:row>57</xdr:row>
      <xdr:rowOff>9525</xdr:rowOff>
    </xdr:from>
    <xdr:to>
      <xdr:col>33</xdr:col>
      <xdr:colOff>9526</xdr:colOff>
      <xdr:row>57</xdr:row>
      <xdr:rowOff>9525</xdr:rowOff>
    </xdr:to>
    <xdr:cxnSp macro="">
      <xdr:nvCxnSpPr>
        <xdr:cNvPr id="23" name="直線矢印コネクタ 22"/>
        <xdr:cNvCxnSpPr/>
      </xdr:nvCxnSpPr>
      <xdr:spPr>
        <a:xfrm flipH="1">
          <a:off x="7296150" y="14116050"/>
          <a:ext cx="762001"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94</xdr:row>
      <xdr:rowOff>0</xdr:rowOff>
    </xdr:from>
    <xdr:to>
      <xdr:col>18</xdr:col>
      <xdr:colOff>104775</xdr:colOff>
      <xdr:row>94</xdr:row>
      <xdr:rowOff>114300</xdr:rowOff>
    </xdr:to>
    <xdr:grpSp>
      <xdr:nvGrpSpPr>
        <xdr:cNvPr id="28" name="グループ化 27"/>
        <xdr:cNvGrpSpPr/>
      </xdr:nvGrpSpPr>
      <xdr:grpSpPr>
        <a:xfrm>
          <a:off x="2381250" y="21059775"/>
          <a:ext cx="2009775" cy="114300"/>
          <a:chOff x="2381250" y="21155025"/>
          <a:chExt cx="2009775" cy="114300"/>
        </a:xfrm>
      </xdr:grpSpPr>
      <xdr:cxnSp macro="">
        <xdr:nvCxnSpPr>
          <xdr:cNvPr id="24" name="直線コネクタ 23"/>
          <xdr:cNvCxnSpPr/>
        </xdr:nvCxnSpPr>
        <xdr:spPr>
          <a:xfrm>
            <a:off x="2381250" y="21259800"/>
            <a:ext cx="2009775" cy="0"/>
          </a:xfrm>
          <a:prstGeom prst="line">
            <a:avLst/>
          </a:prstGeom>
          <a:ln w="31750">
            <a:solidFill>
              <a:schemeClr val="tx1"/>
            </a:solidFill>
            <a:headEnd type="stealth"/>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xdr:cNvCxnSpPr/>
        </xdr:nvCxnSpPr>
        <xdr:spPr>
          <a:xfrm flipV="1">
            <a:off x="4391025" y="21155025"/>
            <a:ext cx="0" cy="11430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33</xdr:col>
      <xdr:colOff>19050</xdr:colOff>
      <xdr:row>45</xdr:row>
      <xdr:rowOff>142874</xdr:rowOff>
    </xdr:from>
    <xdr:to>
      <xdr:col>48</xdr:col>
      <xdr:colOff>266700</xdr:colOff>
      <xdr:row>50</xdr:row>
      <xdr:rowOff>142875</xdr:rowOff>
    </xdr:to>
    <xdr:sp macro="" textlink="">
      <xdr:nvSpPr>
        <xdr:cNvPr id="18" name="正方形/長方形 17"/>
        <xdr:cNvSpPr/>
      </xdr:nvSpPr>
      <xdr:spPr>
        <a:xfrm>
          <a:off x="8067675" y="11258549"/>
          <a:ext cx="4391025" cy="133350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rgbClr val="FF0000"/>
              </a:solidFill>
              <a:latin typeface="BIZ UDゴシック" panose="020B0400000000000000" pitchFamily="49" charset="-128"/>
              <a:ea typeface="BIZ UDゴシック" panose="020B0400000000000000" pitchFamily="49" charset="-128"/>
            </a:rPr>
            <a:t>1.</a:t>
          </a:r>
          <a:r>
            <a:rPr kumimoji="1" lang="ja-JP" altLang="en-US" sz="1100">
              <a:solidFill>
                <a:srgbClr val="FF0000"/>
              </a:solidFill>
              <a:latin typeface="BIZ UDゴシック" panose="020B0400000000000000" pitchFamily="49" charset="-128"/>
              <a:ea typeface="BIZ UDゴシック" panose="020B0400000000000000" pitchFamily="49" charset="-128"/>
            </a:rPr>
            <a:t>　測量法による登録、建築士法による登録、建設コンサルタント登録規定、地質調査登録規定、補償コンサルタント登録規定の登録がある業種は、登録の欄に○をつけてください。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en-US" altLang="ja-JP" sz="1100">
              <a:solidFill>
                <a:srgbClr val="FF0000"/>
              </a:solidFill>
              <a:latin typeface="BIZ UDゴシック" panose="020B0400000000000000" pitchFamily="49" charset="-128"/>
              <a:ea typeface="BIZ UDゴシック" panose="020B0400000000000000" pitchFamily="49" charset="-128"/>
            </a:rPr>
            <a:t>2.</a:t>
          </a:r>
          <a:r>
            <a:rPr kumimoji="1" lang="ja-JP" altLang="en-US" sz="1100">
              <a:solidFill>
                <a:srgbClr val="FF0000"/>
              </a:solidFill>
              <a:latin typeface="BIZ UDゴシック" panose="020B0400000000000000" pitchFamily="49" charset="-128"/>
              <a:ea typeface="BIZ UDゴシック" panose="020B0400000000000000" pitchFamily="49" charset="-128"/>
            </a:rPr>
            <a:t>　資格者が在籍する場合は、資格者の欄に人数を入力してください。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30</xdr:col>
      <xdr:colOff>95250</xdr:colOff>
      <xdr:row>47</xdr:row>
      <xdr:rowOff>257175</xdr:rowOff>
    </xdr:from>
    <xdr:to>
      <xdr:col>33</xdr:col>
      <xdr:colOff>28576</xdr:colOff>
      <xdr:row>47</xdr:row>
      <xdr:rowOff>257175</xdr:rowOff>
    </xdr:to>
    <xdr:cxnSp macro="">
      <xdr:nvCxnSpPr>
        <xdr:cNvPr id="19" name="直線矢印コネクタ 18"/>
        <xdr:cNvCxnSpPr/>
      </xdr:nvCxnSpPr>
      <xdr:spPr>
        <a:xfrm flipH="1">
          <a:off x="7315200" y="11906250"/>
          <a:ext cx="762001" cy="0"/>
        </a:xfrm>
        <a:prstGeom prst="straightConnector1">
          <a:avLst/>
        </a:prstGeom>
        <a:ln w="25400">
          <a:solidFill>
            <a:srgbClr val="FF0000"/>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60</xdr:col>
      <xdr:colOff>19050</xdr:colOff>
      <xdr:row>21</xdr:row>
      <xdr:rowOff>161925</xdr:rowOff>
    </xdr:from>
    <xdr:to>
      <xdr:col>79</xdr:col>
      <xdr:colOff>19050</xdr:colOff>
      <xdr:row>24</xdr:row>
      <xdr:rowOff>171451</xdr:rowOff>
    </xdr:to>
    <xdr:sp macro="" textlink="">
      <xdr:nvSpPr>
        <xdr:cNvPr id="3" name="四角形吹き出し 2"/>
        <xdr:cNvSpPr/>
      </xdr:nvSpPr>
      <xdr:spPr>
        <a:xfrm>
          <a:off x="8020050" y="6829425"/>
          <a:ext cx="2533650" cy="1200151"/>
        </a:xfrm>
        <a:prstGeom prst="wedgeRectCallout">
          <a:avLst>
            <a:gd name="adj1" fmla="val -98652"/>
            <a:gd name="adj2" fmla="val 32871"/>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営業所等に委任する場合の、委任される営業所等代表者印を押印してください。</a:t>
          </a:r>
          <a:endParaRPr kumimoji="1" lang="en-US" altLang="ja-JP" sz="1100">
            <a:solidFill>
              <a:srgbClr val="FF0000"/>
            </a:solidFill>
          </a:endParaRPr>
        </a:p>
        <a:p>
          <a:pPr algn="l"/>
          <a:r>
            <a:rPr kumimoji="1" lang="ja-JP" altLang="en-US" sz="1100">
              <a:solidFill>
                <a:srgbClr val="FF0000"/>
              </a:solidFill>
            </a:rPr>
            <a:t>（この印鑑で契約書を作成）</a:t>
          </a:r>
          <a:endParaRPr kumimoji="1" lang="en-US" altLang="ja-JP"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60</xdr:col>
      <xdr:colOff>95250</xdr:colOff>
      <xdr:row>1</xdr:row>
      <xdr:rowOff>19048</xdr:rowOff>
    </xdr:from>
    <xdr:to>
      <xdr:col>79</xdr:col>
      <xdr:colOff>95250</xdr:colOff>
      <xdr:row>6</xdr:row>
      <xdr:rowOff>219075</xdr:rowOff>
    </xdr:to>
    <xdr:sp macro="" textlink="">
      <xdr:nvSpPr>
        <xdr:cNvPr id="2" name="四角形吹き出し 1"/>
        <xdr:cNvSpPr/>
      </xdr:nvSpPr>
      <xdr:spPr>
        <a:xfrm>
          <a:off x="8010525" y="304798"/>
          <a:ext cx="2533650" cy="1714502"/>
        </a:xfrm>
        <a:prstGeom prst="wedgeRectCallout">
          <a:avLst>
            <a:gd name="adj1" fmla="val -101284"/>
            <a:gd name="adj2" fmla="val -12367"/>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latin typeface="BIZ UDゴシック" panose="020B0400000000000000" pitchFamily="49" charset="-128"/>
              <a:ea typeface="BIZ UDゴシック" panose="020B0400000000000000" pitchFamily="49" charset="-128"/>
            </a:rPr>
            <a:t>　会社の代表者印を使用して契約をする場合は、この</a:t>
          </a:r>
          <a:r>
            <a:rPr kumimoji="1" lang="ja-JP" altLang="en-US" sz="1100" b="1" u="sng">
              <a:solidFill>
                <a:srgbClr val="FF0000"/>
              </a:solidFill>
              <a:latin typeface="BIZ UDゴシック" panose="020B0400000000000000" pitchFamily="49" charset="-128"/>
              <a:ea typeface="BIZ UDゴシック" panose="020B0400000000000000" pitchFamily="49" charset="-128"/>
            </a:rPr>
            <a:t>「使用印鑑届」は提出不要です</a:t>
          </a:r>
          <a:r>
            <a:rPr kumimoji="1" lang="ja-JP" altLang="en-US" sz="1100">
              <a:solidFill>
                <a:srgbClr val="FF0000"/>
              </a:solidFill>
              <a:latin typeface="BIZ UDゴシック" panose="020B0400000000000000" pitchFamily="49" charset="-128"/>
              <a:ea typeface="BIZ UDゴシック" panose="020B0400000000000000" pitchFamily="49" charset="-128"/>
            </a:rPr>
            <a:t>。</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a:p>
          <a:pPr algn="l"/>
          <a:r>
            <a:rPr kumimoji="1" lang="ja-JP" altLang="en-US" sz="1100">
              <a:solidFill>
                <a:srgbClr val="FF0000"/>
              </a:solidFill>
              <a:latin typeface="BIZ UDゴシック" panose="020B0400000000000000" pitchFamily="49" charset="-128"/>
              <a:ea typeface="BIZ UDゴシック" panose="020B0400000000000000" pitchFamily="49" charset="-128"/>
            </a:rPr>
            <a:t>　「委任状」に押印されている「受任者印」と異なる印鑑を使用して契約をする場合はこの「使用印鑑届」に使用する印鑑を押印してください。</a:t>
          </a:r>
          <a:endParaRPr kumimoji="1" lang="en-US" altLang="ja-JP" sz="1100">
            <a:solidFill>
              <a:srgbClr val="FF0000"/>
            </a:solidFill>
            <a:latin typeface="BIZ UDゴシック" panose="020B0400000000000000" pitchFamily="49" charset="-128"/>
            <a:ea typeface="BIZ UDゴシック" panose="020B0400000000000000"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142875</xdr:colOff>
      <xdr:row>114</xdr:row>
      <xdr:rowOff>85725</xdr:rowOff>
    </xdr:from>
    <xdr:to>
      <xdr:col>10</xdr:col>
      <xdr:colOff>95250</xdr:colOff>
      <xdr:row>118</xdr:row>
      <xdr:rowOff>95250</xdr:rowOff>
    </xdr:to>
    <xdr:sp macro="" textlink="">
      <xdr:nvSpPr>
        <xdr:cNvPr id="2" name="左大かっこ 1"/>
        <xdr:cNvSpPr/>
      </xdr:nvSpPr>
      <xdr:spPr>
        <a:xfrm>
          <a:off x="1600200" y="16887825"/>
          <a:ext cx="114300" cy="619125"/>
        </a:xfrm>
        <a:prstGeom prst="leftBracket">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114</xdr:row>
      <xdr:rowOff>85725</xdr:rowOff>
    </xdr:from>
    <xdr:to>
      <xdr:col>21</xdr:col>
      <xdr:colOff>95250</xdr:colOff>
      <xdr:row>118</xdr:row>
      <xdr:rowOff>85725</xdr:rowOff>
    </xdr:to>
    <xdr:sp macro="" textlink="">
      <xdr:nvSpPr>
        <xdr:cNvPr id="3" name="右大かっこ 2"/>
        <xdr:cNvSpPr/>
      </xdr:nvSpPr>
      <xdr:spPr>
        <a:xfrm>
          <a:off x="3409950" y="16887825"/>
          <a:ext cx="85725" cy="6096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133350</xdr:colOff>
      <xdr:row>10</xdr:row>
      <xdr:rowOff>9525</xdr:rowOff>
    </xdr:from>
    <xdr:to>
      <xdr:col>20</xdr:col>
      <xdr:colOff>133350</xdr:colOff>
      <xdr:row>11</xdr:row>
      <xdr:rowOff>9525</xdr:rowOff>
    </xdr:to>
    <xdr:cxnSp macro="">
      <xdr:nvCxnSpPr>
        <xdr:cNvPr id="5" name="直線矢印コネクタ 4"/>
        <xdr:cNvCxnSpPr/>
      </xdr:nvCxnSpPr>
      <xdr:spPr>
        <a:xfrm>
          <a:off x="3371850" y="1247775"/>
          <a:ext cx="0" cy="152400"/>
        </a:xfrm>
        <a:prstGeom prst="straightConnector1">
          <a:avLst/>
        </a:prstGeom>
        <a:ln w="19050">
          <a:solidFill>
            <a:schemeClr val="tx1"/>
          </a:solidFill>
          <a:tailEnd type="stealt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76200</xdr:colOff>
      <xdr:row>8</xdr:row>
      <xdr:rowOff>142875</xdr:rowOff>
    </xdr:from>
    <xdr:to>
      <xdr:col>73</xdr:col>
      <xdr:colOff>0</xdr:colOff>
      <xdr:row>8</xdr:row>
      <xdr:rowOff>142875</xdr:rowOff>
    </xdr:to>
    <xdr:cxnSp macro="">
      <xdr:nvCxnSpPr>
        <xdr:cNvPr id="6" name="直線矢印コネクタ 5"/>
        <xdr:cNvCxnSpPr/>
      </xdr:nvCxnSpPr>
      <xdr:spPr>
        <a:xfrm flipH="1">
          <a:off x="11087100" y="1419225"/>
          <a:ext cx="771525" cy="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MT-2023.10.19-03.03.24/20_&#36001;&#25919;&#35506;/20_&#22865;&#32004;&#20418;/01_&#30331;&#37682;&#26989;&#32773;&#31649;&#29702;/01_&#20837;&#26413;&#21442;&#21152;&#36039;&#26684;&#30003;&#35531;/01_&#30003;&#35531;/&#20837;&#26413;&#21442;&#21152;&#30003;&#35531;&#26360;&#39006;&#65288;&#27096;&#24335;&#65289;/HP&#25522;&#36617;&#29992;/&#21407;&#31295;/2.&#36861;&#21152;&#21463;&#20184;&#29992;/01%20&#24314;&#35373;&#24037;&#20107;&#25552;&#20986;&#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上の注意"/>
      <sheetName val="入力シート"/>
      <sheetName val="①申請書"/>
      <sheetName val="②委任状"/>
      <sheetName val="③使用印鑑届"/>
      <sheetName val="④暴力団排除誓約書"/>
      <sheetName val="⑤工事登録票"/>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zoomScaleNormal="100" workbookViewId="0">
      <selection activeCell="A10" sqref="A10:XFD10"/>
    </sheetView>
  </sheetViews>
  <sheetFormatPr defaultRowHeight="13.5"/>
  <cols>
    <col min="1" max="1" width="3.625" style="177" customWidth="1"/>
    <col min="2" max="26" width="3.625" style="39" customWidth="1"/>
    <col min="27" max="29" width="9" style="39"/>
    <col min="30" max="30" width="9.5" style="39" bestFit="1" customWidth="1"/>
    <col min="31" max="16384" width="9" style="39"/>
  </cols>
  <sheetData>
    <row r="1" spans="1:24" ht="18" customHeight="1"/>
    <row r="2" spans="1:24" ht="18" customHeight="1">
      <c r="G2" s="287" t="s">
        <v>540</v>
      </c>
      <c r="H2" s="287"/>
      <c r="I2" s="287"/>
      <c r="J2" s="287"/>
      <c r="K2" s="287"/>
      <c r="L2" s="287"/>
      <c r="M2" s="287"/>
      <c r="N2" s="287"/>
      <c r="O2" s="287"/>
      <c r="P2" s="287"/>
      <c r="Q2" s="287"/>
      <c r="R2" s="287"/>
    </row>
    <row r="3" spans="1:24" ht="18" customHeight="1">
      <c r="G3" s="140"/>
      <c r="H3" s="140"/>
      <c r="I3" s="140"/>
      <c r="J3" s="140"/>
      <c r="K3" s="140"/>
      <c r="L3" s="140"/>
      <c r="M3" s="140"/>
      <c r="N3" s="140"/>
      <c r="O3" s="140"/>
      <c r="P3" s="140"/>
      <c r="Q3" s="140"/>
      <c r="R3" s="140"/>
    </row>
    <row r="4" spans="1:24" ht="18" customHeight="1">
      <c r="A4" s="288" t="s">
        <v>541</v>
      </c>
      <c r="B4" s="288"/>
      <c r="C4" s="288"/>
      <c r="D4" s="288"/>
      <c r="E4" s="288"/>
      <c r="F4" s="288"/>
      <c r="G4" s="288"/>
      <c r="H4" s="288"/>
      <c r="I4" s="288"/>
      <c r="J4" s="288"/>
      <c r="K4" s="288"/>
      <c r="L4" s="288"/>
      <c r="M4" s="288"/>
      <c r="N4" s="288"/>
      <c r="O4" s="288"/>
      <c r="P4" s="288"/>
      <c r="Q4" s="288"/>
      <c r="R4" s="288"/>
      <c r="S4" s="288"/>
      <c r="T4" s="288"/>
      <c r="U4" s="288"/>
      <c r="V4" s="288"/>
      <c r="W4" s="288"/>
      <c r="X4" s="288"/>
    </row>
    <row r="5" spans="1:24" ht="18" customHeight="1">
      <c r="A5" s="211" t="s">
        <v>539</v>
      </c>
      <c r="B5" s="286" t="s">
        <v>579</v>
      </c>
      <c r="C5" s="286"/>
      <c r="D5" s="286"/>
      <c r="E5" s="286"/>
      <c r="F5" s="286"/>
      <c r="G5" s="286"/>
      <c r="H5" s="286"/>
      <c r="I5" s="286"/>
      <c r="J5" s="286"/>
      <c r="K5" s="286"/>
      <c r="L5" s="286"/>
      <c r="M5" s="286"/>
      <c r="N5" s="286"/>
      <c r="O5" s="286"/>
      <c r="P5" s="286"/>
      <c r="Q5" s="286"/>
      <c r="R5" s="286"/>
      <c r="S5" s="286"/>
      <c r="T5" s="286"/>
      <c r="U5" s="286"/>
      <c r="V5" s="286"/>
      <c r="W5" s="286"/>
      <c r="X5" s="286"/>
    </row>
    <row r="6" spans="1:24" ht="18" customHeight="1">
      <c r="A6" s="211" t="s">
        <v>539</v>
      </c>
      <c r="B6" s="286" t="s">
        <v>580</v>
      </c>
      <c r="C6" s="286"/>
      <c r="D6" s="286"/>
      <c r="E6" s="286"/>
      <c r="F6" s="286"/>
      <c r="G6" s="286"/>
      <c r="H6" s="286"/>
      <c r="I6" s="286"/>
      <c r="J6" s="286"/>
      <c r="K6" s="286"/>
      <c r="L6" s="286"/>
      <c r="M6" s="286"/>
      <c r="N6" s="286"/>
      <c r="O6" s="286"/>
      <c r="P6" s="286"/>
      <c r="Q6" s="286"/>
      <c r="R6" s="286"/>
      <c r="S6" s="286"/>
      <c r="T6" s="286"/>
      <c r="U6" s="286"/>
      <c r="V6" s="286"/>
      <c r="W6" s="286"/>
      <c r="X6" s="286"/>
    </row>
    <row r="7" spans="1:24" ht="18" customHeight="1">
      <c r="A7" s="211" t="s">
        <v>539</v>
      </c>
      <c r="B7" s="286" t="s">
        <v>581</v>
      </c>
      <c r="C7" s="286"/>
      <c r="D7" s="286"/>
      <c r="E7" s="286"/>
      <c r="F7" s="286"/>
      <c r="G7" s="286"/>
      <c r="H7" s="286"/>
      <c r="I7" s="286"/>
      <c r="J7" s="286"/>
      <c r="K7" s="286"/>
      <c r="L7" s="286"/>
      <c r="M7" s="286"/>
      <c r="N7" s="286"/>
      <c r="O7" s="286"/>
      <c r="P7" s="286"/>
      <c r="Q7" s="286"/>
      <c r="R7" s="286"/>
      <c r="S7" s="286"/>
      <c r="T7" s="286"/>
      <c r="U7" s="286"/>
      <c r="V7" s="286"/>
      <c r="W7" s="286"/>
      <c r="X7" s="286"/>
    </row>
    <row r="8" spans="1:24" ht="18" customHeight="1">
      <c r="A8" s="211" t="s">
        <v>539</v>
      </c>
      <c r="B8" s="286" t="s">
        <v>585</v>
      </c>
      <c r="C8" s="286"/>
      <c r="D8" s="286"/>
      <c r="E8" s="286"/>
      <c r="F8" s="286"/>
      <c r="G8" s="286"/>
      <c r="H8" s="286"/>
      <c r="I8" s="286"/>
      <c r="J8" s="286"/>
      <c r="K8" s="286"/>
      <c r="L8" s="286"/>
      <c r="M8" s="286"/>
      <c r="N8" s="286"/>
      <c r="O8" s="286"/>
      <c r="P8" s="286"/>
      <c r="Q8" s="286"/>
      <c r="R8" s="286"/>
      <c r="S8" s="286"/>
      <c r="T8" s="286"/>
      <c r="U8" s="286"/>
      <c r="V8" s="286"/>
      <c r="W8" s="286"/>
      <c r="X8" s="286"/>
    </row>
    <row r="9" spans="1:24" ht="18" customHeight="1">
      <c r="A9" s="211"/>
      <c r="B9" s="286"/>
      <c r="C9" s="286"/>
      <c r="D9" s="286"/>
      <c r="E9" s="286"/>
      <c r="F9" s="286"/>
      <c r="G9" s="286"/>
      <c r="H9" s="286"/>
      <c r="I9" s="286"/>
      <c r="J9" s="286"/>
      <c r="K9" s="286"/>
      <c r="L9" s="286"/>
      <c r="M9" s="286"/>
      <c r="N9" s="286"/>
      <c r="O9" s="286"/>
      <c r="P9" s="286"/>
      <c r="Q9" s="286"/>
      <c r="R9" s="286"/>
      <c r="S9" s="286"/>
      <c r="T9" s="286"/>
      <c r="U9" s="286"/>
      <c r="V9" s="286"/>
      <c r="W9" s="286"/>
      <c r="X9" s="286"/>
    </row>
    <row r="10" spans="1:24" ht="18" customHeight="1">
      <c r="A10" s="211" t="s">
        <v>539</v>
      </c>
      <c r="B10" s="286" t="s">
        <v>560</v>
      </c>
      <c r="C10" s="286"/>
      <c r="D10" s="286"/>
      <c r="E10" s="286"/>
      <c r="F10" s="286"/>
      <c r="G10" s="286"/>
      <c r="H10" s="286"/>
      <c r="I10" s="286"/>
      <c r="J10" s="286"/>
      <c r="K10" s="286"/>
      <c r="L10" s="286"/>
      <c r="M10" s="286"/>
      <c r="N10" s="286"/>
      <c r="O10" s="286"/>
      <c r="P10" s="286"/>
      <c r="Q10" s="286"/>
      <c r="R10" s="286"/>
      <c r="S10" s="286"/>
      <c r="T10" s="286"/>
      <c r="U10" s="286"/>
      <c r="V10" s="286"/>
      <c r="W10" s="286"/>
      <c r="X10" s="286"/>
    </row>
    <row r="11" spans="1:24" ht="18" customHeight="1">
      <c r="A11" s="211"/>
      <c r="B11" s="286" t="s">
        <v>582</v>
      </c>
      <c r="C11" s="286"/>
      <c r="D11" s="286"/>
      <c r="E11" s="286"/>
      <c r="F11" s="286"/>
      <c r="G11" s="286"/>
      <c r="H11" s="286"/>
      <c r="I11" s="286"/>
      <c r="J11" s="286"/>
      <c r="K11" s="286"/>
      <c r="L11" s="286"/>
      <c r="M11" s="286"/>
      <c r="N11" s="286"/>
      <c r="O11" s="286"/>
      <c r="P11" s="286"/>
      <c r="Q11" s="286"/>
      <c r="R11" s="286"/>
      <c r="S11" s="286"/>
      <c r="T11" s="286"/>
      <c r="U11" s="286"/>
      <c r="V11" s="286"/>
      <c r="W11" s="286"/>
      <c r="X11" s="286"/>
    </row>
    <row r="12" spans="1:24" ht="18" customHeight="1">
      <c r="A12" s="211" t="s">
        <v>539</v>
      </c>
      <c r="B12" s="286" t="s">
        <v>587</v>
      </c>
      <c r="C12" s="286"/>
      <c r="D12" s="286"/>
      <c r="E12" s="286"/>
      <c r="F12" s="286"/>
      <c r="G12" s="286"/>
      <c r="H12" s="286"/>
      <c r="I12" s="286"/>
      <c r="J12" s="286"/>
      <c r="K12" s="286"/>
      <c r="L12" s="286"/>
      <c r="M12" s="286"/>
      <c r="N12" s="286"/>
      <c r="O12" s="286"/>
      <c r="P12" s="286"/>
      <c r="Q12" s="286"/>
      <c r="R12" s="286"/>
      <c r="S12" s="286"/>
      <c r="T12" s="286"/>
      <c r="U12" s="286"/>
      <c r="V12" s="286"/>
      <c r="W12" s="286"/>
      <c r="X12" s="286"/>
    </row>
    <row r="13" spans="1:24" ht="18" customHeight="1">
      <c r="A13" s="212"/>
      <c r="B13" s="213"/>
      <c r="C13" s="213"/>
      <c r="D13" s="213"/>
      <c r="E13" s="213"/>
      <c r="F13" s="213"/>
      <c r="G13" s="213"/>
      <c r="H13" s="213"/>
      <c r="I13" s="213"/>
      <c r="J13" s="213"/>
      <c r="K13" s="213"/>
      <c r="L13" s="213"/>
      <c r="M13" s="213"/>
      <c r="N13" s="213"/>
      <c r="O13" s="213"/>
      <c r="P13" s="213"/>
      <c r="Q13" s="213"/>
      <c r="R13" s="213"/>
      <c r="S13" s="213"/>
      <c r="T13" s="213"/>
      <c r="U13" s="213"/>
      <c r="V13" s="213"/>
      <c r="W13" s="213"/>
      <c r="X13" s="213"/>
    </row>
    <row r="14" spans="1:24" ht="18" customHeight="1">
      <c r="A14" s="288" t="s">
        <v>542</v>
      </c>
      <c r="B14" s="288"/>
      <c r="C14" s="288"/>
      <c r="D14" s="288"/>
      <c r="E14" s="288"/>
      <c r="F14" s="288"/>
      <c r="G14" s="288"/>
      <c r="H14" s="288"/>
      <c r="I14" s="288"/>
      <c r="J14" s="288"/>
      <c r="K14" s="288"/>
      <c r="L14" s="288"/>
      <c r="M14" s="288"/>
      <c r="N14" s="288"/>
      <c r="O14" s="288"/>
      <c r="P14" s="288"/>
      <c r="Q14" s="288"/>
      <c r="R14" s="288"/>
      <c r="S14" s="288"/>
      <c r="T14" s="288"/>
      <c r="U14" s="288"/>
      <c r="V14" s="288"/>
      <c r="W14" s="288"/>
      <c r="X14" s="288"/>
    </row>
    <row r="15" spans="1:24" ht="18" customHeight="1">
      <c r="A15" s="211" t="s">
        <v>539</v>
      </c>
      <c r="B15" s="286" t="s">
        <v>583</v>
      </c>
      <c r="C15" s="286"/>
      <c r="D15" s="286"/>
      <c r="E15" s="286"/>
      <c r="F15" s="286"/>
      <c r="G15" s="286"/>
      <c r="H15" s="286"/>
      <c r="I15" s="286"/>
      <c r="J15" s="286"/>
      <c r="K15" s="286"/>
      <c r="L15" s="286"/>
      <c r="M15" s="286"/>
      <c r="N15" s="286"/>
      <c r="O15" s="286"/>
      <c r="P15" s="286"/>
      <c r="Q15" s="286"/>
      <c r="R15" s="286"/>
      <c r="S15" s="286"/>
      <c r="T15" s="286"/>
      <c r="U15" s="286"/>
      <c r="V15" s="286"/>
      <c r="W15" s="286"/>
      <c r="X15" s="286"/>
    </row>
    <row r="16" spans="1:24" ht="18" customHeight="1">
      <c r="A16" s="211"/>
      <c r="B16" s="286"/>
      <c r="C16" s="286"/>
      <c r="D16" s="286"/>
      <c r="E16" s="286"/>
      <c r="F16" s="286"/>
      <c r="G16" s="286"/>
      <c r="H16" s="286"/>
      <c r="I16" s="286"/>
      <c r="J16" s="286"/>
      <c r="K16" s="286"/>
      <c r="L16" s="286"/>
      <c r="M16" s="286"/>
      <c r="N16" s="286"/>
      <c r="O16" s="286"/>
      <c r="P16" s="286"/>
      <c r="Q16" s="286"/>
      <c r="R16" s="286"/>
      <c r="S16" s="286"/>
      <c r="T16" s="286"/>
      <c r="U16" s="286"/>
      <c r="V16" s="286"/>
      <c r="W16" s="286"/>
      <c r="X16" s="286"/>
    </row>
    <row r="17" spans="1:24" ht="18" customHeight="1">
      <c r="A17" s="212" t="s">
        <v>539</v>
      </c>
      <c r="B17" s="286" t="s">
        <v>543</v>
      </c>
      <c r="C17" s="286"/>
      <c r="D17" s="286"/>
      <c r="E17" s="286"/>
      <c r="F17" s="286"/>
      <c r="G17" s="286"/>
      <c r="H17" s="286"/>
      <c r="I17" s="286"/>
      <c r="J17" s="286"/>
      <c r="K17" s="286"/>
      <c r="L17" s="286"/>
      <c r="M17" s="286"/>
      <c r="N17" s="286"/>
      <c r="O17" s="286"/>
      <c r="P17" s="286"/>
      <c r="Q17" s="286"/>
      <c r="R17" s="286"/>
      <c r="S17" s="286"/>
      <c r="T17" s="286"/>
      <c r="U17" s="286"/>
      <c r="V17" s="286"/>
      <c r="W17" s="286"/>
      <c r="X17" s="286"/>
    </row>
    <row r="18" spans="1:24" ht="18" customHeight="1">
      <c r="A18" s="212"/>
      <c r="B18" s="286"/>
      <c r="C18" s="286"/>
      <c r="D18" s="286"/>
      <c r="E18" s="286"/>
      <c r="F18" s="286"/>
      <c r="G18" s="286"/>
      <c r="H18" s="286"/>
      <c r="I18" s="286"/>
      <c r="J18" s="286"/>
      <c r="K18" s="286"/>
      <c r="L18" s="286"/>
      <c r="M18" s="286"/>
      <c r="N18" s="286"/>
      <c r="O18" s="286"/>
      <c r="P18" s="286"/>
      <c r="Q18" s="286"/>
      <c r="R18" s="286"/>
      <c r="S18" s="286"/>
      <c r="T18" s="286"/>
      <c r="U18" s="286"/>
      <c r="V18" s="286"/>
      <c r="W18" s="286"/>
      <c r="X18" s="286"/>
    </row>
    <row r="19" spans="1:24" ht="18" hidden="1" customHeight="1">
      <c r="A19" s="211" t="s">
        <v>539</v>
      </c>
      <c r="B19" s="286" t="s">
        <v>567</v>
      </c>
      <c r="C19" s="286"/>
      <c r="D19" s="286"/>
      <c r="E19" s="286"/>
      <c r="F19" s="286"/>
      <c r="G19" s="286"/>
      <c r="H19" s="286"/>
      <c r="I19" s="286"/>
      <c r="J19" s="286"/>
      <c r="K19" s="286"/>
      <c r="L19" s="286"/>
      <c r="M19" s="286"/>
      <c r="N19" s="286"/>
      <c r="O19" s="286"/>
      <c r="P19" s="286"/>
      <c r="Q19" s="286"/>
      <c r="R19" s="286"/>
      <c r="S19" s="286"/>
      <c r="T19" s="286"/>
      <c r="U19" s="286"/>
      <c r="V19" s="286"/>
      <c r="W19" s="286"/>
      <c r="X19" s="286"/>
    </row>
    <row r="20" spans="1:24" ht="18" hidden="1" customHeight="1">
      <c r="A20" s="211"/>
      <c r="B20" s="286"/>
      <c r="C20" s="286"/>
      <c r="D20" s="286"/>
      <c r="E20" s="286"/>
      <c r="F20" s="286"/>
      <c r="G20" s="286"/>
      <c r="H20" s="286"/>
      <c r="I20" s="286"/>
      <c r="J20" s="286"/>
      <c r="K20" s="286"/>
      <c r="L20" s="286"/>
      <c r="M20" s="286"/>
      <c r="N20" s="286"/>
      <c r="O20" s="286"/>
      <c r="P20" s="286"/>
      <c r="Q20" s="286"/>
      <c r="R20" s="286"/>
      <c r="S20" s="286"/>
      <c r="T20" s="286"/>
      <c r="U20" s="286"/>
      <c r="V20" s="286"/>
      <c r="W20" s="286"/>
      <c r="X20" s="286"/>
    </row>
    <row r="21" spans="1:24" ht="18" hidden="1" customHeight="1">
      <c r="A21" s="212"/>
      <c r="B21" s="286"/>
      <c r="C21" s="286"/>
      <c r="D21" s="286"/>
      <c r="E21" s="286"/>
      <c r="F21" s="286"/>
      <c r="G21" s="286"/>
      <c r="H21" s="286"/>
      <c r="I21" s="286"/>
      <c r="J21" s="286"/>
      <c r="K21" s="286"/>
      <c r="L21" s="286"/>
      <c r="M21" s="286"/>
      <c r="N21" s="286"/>
      <c r="O21" s="286"/>
      <c r="P21" s="286"/>
      <c r="Q21" s="286"/>
      <c r="R21" s="286"/>
      <c r="S21" s="286"/>
      <c r="T21" s="286"/>
      <c r="U21" s="286"/>
      <c r="V21" s="286"/>
      <c r="W21" s="286"/>
      <c r="X21" s="286"/>
    </row>
    <row r="22" spans="1:24" ht="18" customHeight="1">
      <c r="A22" s="212"/>
      <c r="B22" s="286"/>
      <c r="C22" s="286"/>
      <c r="D22" s="286"/>
      <c r="E22" s="286"/>
      <c r="F22" s="286"/>
      <c r="G22" s="286"/>
      <c r="H22" s="286"/>
      <c r="I22" s="286"/>
      <c r="J22" s="286"/>
      <c r="K22" s="286"/>
      <c r="L22" s="286"/>
      <c r="M22" s="286"/>
      <c r="N22" s="286"/>
      <c r="O22" s="286"/>
      <c r="P22" s="286"/>
      <c r="Q22" s="286"/>
      <c r="R22" s="286"/>
      <c r="S22" s="286"/>
      <c r="T22" s="286"/>
      <c r="U22" s="286"/>
      <c r="V22" s="286"/>
      <c r="W22" s="286"/>
      <c r="X22" s="286"/>
    </row>
    <row r="23" spans="1:24" ht="18" customHeight="1">
      <c r="A23" s="289" t="s">
        <v>545</v>
      </c>
      <c r="B23" s="289"/>
      <c r="C23" s="289"/>
      <c r="D23" s="289"/>
      <c r="E23" s="289"/>
      <c r="F23" s="289"/>
      <c r="G23" s="289"/>
      <c r="H23" s="289"/>
      <c r="I23" s="289"/>
      <c r="J23" s="289"/>
      <c r="K23" s="289"/>
      <c r="L23" s="289"/>
      <c r="M23" s="289"/>
      <c r="N23" s="289"/>
      <c r="O23" s="289"/>
      <c r="P23" s="289"/>
      <c r="Q23" s="289"/>
      <c r="R23" s="289"/>
      <c r="S23" s="289"/>
      <c r="T23" s="289"/>
      <c r="U23" s="289"/>
      <c r="V23" s="289"/>
      <c r="W23" s="289"/>
      <c r="X23" s="289"/>
    </row>
    <row r="24" spans="1:24" ht="35.25" customHeight="1">
      <c r="A24" s="212" t="s">
        <v>539</v>
      </c>
      <c r="B24" s="286" t="s">
        <v>586</v>
      </c>
      <c r="C24" s="286"/>
      <c r="D24" s="286"/>
      <c r="E24" s="286"/>
      <c r="F24" s="286"/>
      <c r="G24" s="286"/>
      <c r="H24" s="286"/>
      <c r="I24" s="286"/>
      <c r="J24" s="286"/>
      <c r="K24" s="286"/>
      <c r="L24" s="286"/>
      <c r="M24" s="286"/>
      <c r="N24" s="286"/>
      <c r="O24" s="286"/>
      <c r="P24" s="286"/>
      <c r="Q24" s="286"/>
      <c r="R24" s="286"/>
      <c r="S24" s="286"/>
      <c r="T24" s="286"/>
      <c r="U24" s="286"/>
      <c r="V24" s="286"/>
      <c r="W24" s="286"/>
      <c r="X24" s="286"/>
    </row>
    <row r="25" spans="1:24" ht="18" customHeight="1">
      <c r="B25" s="213"/>
      <c r="C25" s="213"/>
      <c r="D25" s="213"/>
      <c r="E25" s="213"/>
      <c r="F25" s="213"/>
      <c r="G25" s="213"/>
      <c r="H25" s="213"/>
      <c r="I25" s="213"/>
      <c r="J25" s="213"/>
      <c r="K25" s="213"/>
      <c r="L25" s="213"/>
      <c r="M25" s="213"/>
      <c r="N25" s="213"/>
      <c r="O25" s="213"/>
      <c r="P25" s="213"/>
      <c r="Q25" s="213"/>
      <c r="R25" s="213"/>
      <c r="S25" s="213"/>
      <c r="T25" s="213"/>
      <c r="U25" s="213"/>
      <c r="V25" s="213"/>
      <c r="W25" s="213"/>
      <c r="X25" s="213"/>
    </row>
    <row r="26" spans="1:24" ht="18" customHeight="1">
      <c r="A26" s="288" t="s">
        <v>544</v>
      </c>
      <c r="B26" s="288"/>
      <c r="C26" s="288"/>
      <c r="D26" s="288"/>
      <c r="E26" s="288"/>
      <c r="F26" s="288"/>
      <c r="G26" s="288"/>
      <c r="H26" s="288"/>
      <c r="I26" s="288"/>
      <c r="J26" s="288"/>
      <c r="K26" s="288"/>
      <c r="L26" s="288"/>
      <c r="M26" s="288"/>
      <c r="N26" s="288"/>
      <c r="O26" s="288"/>
      <c r="P26" s="288"/>
      <c r="Q26" s="288"/>
      <c r="R26" s="288"/>
      <c r="S26" s="288"/>
      <c r="T26" s="288"/>
      <c r="U26" s="288"/>
      <c r="V26" s="288"/>
      <c r="W26" s="288"/>
      <c r="X26" s="288"/>
    </row>
    <row r="27" spans="1:24" ht="18" customHeight="1">
      <c r="A27" s="211" t="s">
        <v>539</v>
      </c>
      <c r="B27" s="286" t="s">
        <v>629</v>
      </c>
      <c r="C27" s="286"/>
      <c r="D27" s="286"/>
      <c r="E27" s="286"/>
      <c r="F27" s="286"/>
      <c r="G27" s="286"/>
      <c r="H27" s="286"/>
      <c r="I27" s="286"/>
      <c r="J27" s="286"/>
      <c r="K27" s="286"/>
      <c r="L27" s="286"/>
      <c r="M27" s="286"/>
      <c r="N27" s="286"/>
      <c r="O27" s="286"/>
      <c r="P27" s="286"/>
      <c r="Q27" s="286"/>
      <c r="R27" s="286"/>
      <c r="S27" s="286"/>
      <c r="T27" s="286"/>
      <c r="U27" s="286"/>
      <c r="V27" s="286"/>
      <c r="W27" s="286"/>
      <c r="X27" s="286"/>
    </row>
    <row r="28" spans="1:24" ht="18" customHeight="1">
      <c r="A28" s="211" t="s">
        <v>539</v>
      </c>
      <c r="B28" s="286" t="s">
        <v>584</v>
      </c>
      <c r="C28" s="286"/>
      <c r="D28" s="286"/>
      <c r="E28" s="286"/>
      <c r="F28" s="286"/>
      <c r="G28" s="286"/>
      <c r="H28" s="286"/>
      <c r="I28" s="286"/>
      <c r="J28" s="286"/>
      <c r="K28" s="286"/>
      <c r="L28" s="286"/>
      <c r="M28" s="286"/>
      <c r="N28" s="286"/>
      <c r="O28" s="286"/>
      <c r="P28" s="286"/>
      <c r="Q28" s="286"/>
      <c r="R28" s="286"/>
      <c r="S28" s="286"/>
      <c r="T28" s="286"/>
      <c r="U28" s="286"/>
      <c r="V28" s="286"/>
      <c r="W28" s="286"/>
      <c r="X28" s="286"/>
    </row>
    <row r="29" spans="1:24" ht="18" customHeight="1">
      <c r="A29" s="211"/>
      <c r="B29" s="286"/>
      <c r="C29" s="286"/>
      <c r="D29" s="286"/>
      <c r="E29" s="286"/>
      <c r="F29" s="286"/>
      <c r="G29" s="286"/>
      <c r="H29" s="286"/>
      <c r="I29" s="286"/>
      <c r="J29" s="286"/>
      <c r="K29" s="286"/>
      <c r="L29" s="286"/>
      <c r="M29" s="286"/>
      <c r="N29" s="286"/>
      <c r="O29" s="286"/>
      <c r="P29" s="286"/>
      <c r="Q29" s="286"/>
      <c r="R29" s="286"/>
      <c r="S29" s="286"/>
      <c r="T29" s="286"/>
      <c r="U29" s="286"/>
      <c r="V29" s="286"/>
      <c r="W29" s="286"/>
      <c r="X29" s="286"/>
    </row>
    <row r="30" spans="1:24" ht="18" customHeight="1">
      <c r="A30" s="211" t="s">
        <v>539</v>
      </c>
      <c r="B30" s="286" t="s">
        <v>633</v>
      </c>
      <c r="C30" s="286"/>
      <c r="D30" s="286"/>
      <c r="E30" s="286"/>
      <c r="F30" s="286"/>
      <c r="G30" s="286"/>
      <c r="H30" s="286"/>
      <c r="I30" s="286"/>
      <c r="J30" s="286"/>
      <c r="K30" s="286"/>
      <c r="L30" s="286"/>
      <c r="M30" s="286"/>
      <c r="N30" s="286"/>
      <c r="O30" s="286"/>
      <c r="P30" s="286"/>
      <c r="Q30" s="286"/>
      <c r="R30" s="286"/>
      <c r="S30" s="286"/>
      <c r="T30" s="286"/>
      <c r="U30" s="286"/>
      <c r="V30" s="286"/>
      <c r="W30" s="286"/>
      <c r="X30" s="286"/>
    </row>
    <row r="31" spans="1:24" ht="18" customHeight="1">
      <c r="A31" s="211"/>
      <c r="B31" s="286"/>
      <c r="C31" s="286"/>
      <c r="D31" s="286"/>
      <c r="E31" s="286"/>
      <c r="F31" s="286"/>
      <c r="G31" s="286"/>
      <c r="H31" s="286"/>
      <c r="I31" s="286"/>
      <c r="J31" s="286"/>
      <c r="K31" s="286"/>
      <c r="L31" s="286"/>
      <c r="M31" s="286"/>
      <c r="N31" s="286"/>
      <c r="O31" s="286"/>
      <c r="P31" s="286"/>
      <c r="Q31" s="286"/>
      <c r="R31" s="286"/>
      <c r="S31" s="286"/>
      <c r="T31" s="286"/>
      <c r="U31" s="286"/>
      <c r="V31" s="286"/>
      <c r="W31" s="286"/>
      <c r="X31" s="286"/>
    </row>
    <row r="32" spans="1:24" ht="18" customHeight="1">
      <c r="B32" s="286"/>
      <c r="C32" s="286"/>
      <c r="D32" s="286"/>
      <c r="E32" s="286"/>
      <c r="F32" s="286"/>
      <c r="G32" s="286"/>
      <c r="H32" s="286"/>
      <c r="I32" s="286"/>
      <c r="J32" s="286"/>
      <c r="K32" s="286"/>
      <c r="L32" s="286"/>
      <c r="M32" s="286"/>
      <c r="N32" s="286"/>
      <c r="O32" s="286"/>
      <c r="P32" s="286"/>
      <c r="Q32" s="286"/>
      <c r="R32" s="286"/>
      <c r="S32" s="286"/>
      <c r="T32" s="286"/>
      <c r="U32" s="286"/>
      <c r="V32" s="286"/>
      <c r="W32" s="286"/>
      <c r="X32" s="286"/>
    </row>
    <row r="33" spans="2:37" ht="18" customHeight="1">
      <c r="B33" s="286"/>
      <c r="C33" s="286"/>
      <c r="D33" s="286"/>
      <c r="E33" s="286"/>
      <c r="F33" s="286"/>
      <c r="G33" s="286"/>
      <c r="H33" s="286"/>
      <c r="I33" s="286"/>
      <c r="J33" s="286"/>
      <c r="K33" s="286"/>
      <c r="L33" s="286"/>
      <c r="M33" s="286"/>
      <c r="N33" s="286"/>
      <c r="O33" s="286"/>
      <c r="P33" s="286"/>
      <c r="Q33" s="286"/>
      <c r="R33" s="286"/>
      <c r="S33" s="286"/>
      <c r="T33" s="286"/>
      <c r="U33" s="286"/>
      <c r="V33" s="286"/>
      <c r="W33" s="286"/>
      <c r="X33" s="286"/>
    </row>
    <row r="34" spans="2:37" ht="18" customHeight="1">
      <c r="B34" s="286"/>
      <c r="C34" s="286"/>
      <c r="D34" s="286"/>
      <c r="E34" s="286"/>
      <c r="F34" s="286"/>
      <c r="G34" s="286"/>
      <c r="H34" s="286"/>
      <c r="I34" s="286"/>
      <c r="J34" s="286"/>
      <c r="K34" s="286"/>
      <c r="L34" s="286"/>
      <c r="M34" s="286"/>
      <c r="N34" s="286"/>
      <c r="O34" s="286"/>
      <c r="P34" s="286"/>
      <c r="Q34" s="286"/>
      <c r="R34" s="286"/>
      <c r="S34" s="286"/>
      <c r="T34" s="286"/>
      <c r="U34" s="286"/>
      <c r="V34" s="286"/>
      <c r="W34" s="286"/>
      <c r="X34" s="286"/>
    </row>
    <row r="35" spans="2:37" ht="18" customHeight="1">
      <c r="B35" s="286"/>
      <c r="C35" s="286"/>
      <c r="D35" s="286"/>
      <c r="E35" s="286"/>
      <c r="F35" s="286"/>
      <c r="G35" s="286"/>
      <c r="H35" s="286"/>
      <c r="I35" s="286"/>
      <c r="J35" s="286"/>
      <c r="K35" s="286"/>
      <c r="L35" s="286"/>
      <c r="M35" s="286"/>
      <c r="N35" s="286"/>
      <c r="O35" s="286"/>
      <c r="P35" s="286"/>
      <c r="Q35" s="286"/>
      <c r="R35" s="286"/>
      <c r="S35" s="286"/>
      <c r="T35" s="286"/>
      <c r="U35" s="286"/>
      <c r="V35" s="286"/>
      <c r="W35" s="286"/>
      <c r="X35" s="286"/>
    </row>
    <row r="36" spans="2:37" ht="18" customHeight="1">
      <c r="B36" s="286"/>
      <c r="C36" s="286"/>
      <c r="D36" s="286"/>
      <c r="E36" s="286"/>
      <c r="F36" s="286"/>
      <c r="G36" s="286"/>
      <c r="H36" s="286"/>
      <c r="I36" s="286"/>
      <c r="J36" s="286"/>
      <c r="K36" s="286"/>
      <c r="L36" s="286"/>
      <c r="M36" s="286"/>
      <c r="N36" s="286"/>
      <c r="O36" s="286"/>
      <c r="P36" s="286"/>
      <c r="Q36" s="286"/>
      <c r="R36" s="286"/>
      <c r="S36" s="286"/>
      <c r="T36" s="286"/>
      <c r="U36" s="286"/>
      <c r="V36" s="286"/>
      <c r="W36" s="286"/>
      <c r="X36" s="286"/>
    </row>
    <row r="37" spans="2:37" ht="18" customHeight="1"/>
    <row r="38" spans="2:37" ht="18" customHeight="1"/>
    <row r="39" spans="2:37" ht="18" customHeight="1"/>
    <row r="40" spans="2:37" ht="18" customHeight="1"/>
    <row r="41" spans="2:37" ht="18" customHeight="1"/>
    <row r="42" spans="2:37" ht="18" customHeight="1"/>
    <row r="43" spans="2:37" ht="18" customHeight="1">
      <c r="AD43" s="214"/>
    </row>
    <row r="44" spans="2:37" ht="18" customHeight="1">
      <c r="AF44" s="140"/>
      <c r="AG44" s="140"/>
      <c r="AH44" s="140"/>
      <c r="AI44" s="140"/>
      <c r="AJ44" s="140"/>
    </row>
    <row r="45" spans="2:37" ht="18" customHeight="1">
      <c r="AD45" s="214"/>
    </row>
    <row r="46" spans="2:37" ht="18" customHeight="1">
      <c r="AF46" s="140"/>
      <c r="AG46" s="140"/>
      <c r="AH46" s="140"/>
      <c r="AI46" s="140"/>
      <c r="AJ46" s="140"/>
      <c r="AK46" s="140"/>
    </row>
    <row r="47" spans="2:37" ht="18" customHeight="1"/>
    <row r="48" spans="2:37" ht="18" customHeight="1"/>
    <row r="49" ht="18" customHeight="1"/>
    <row r="50" s="177" customFormat="1" ht="18" customHeight="1"/>
    <row r="51" s="177" customFormat="1" ht="18" customHeight="1"/>
    <row r="52" s="177" customFormat="1" ht="18" customHeight="1"/>
    <row r="53" s="177" customFormat="1" ht="18" customHeight="1"/>
  </sheetData>
  <mergeCells count="24">
    <mergeCell ref="B17:X18"/>
    <mergeCell ref="A23:X23"/>
    <mergeCell ref="B24:X24"/>
    <mergeCell ref="B28:X29"/>
    <mergeCell ref="B30:X32"/>
    <mergeCell ref="B33:X33"/>
    <mergeCell ref="B34:X34"/>
    <mergeCell ref="B35:X35"/>
    <mergeCell ref="B36:X36"/>
    <mergeCell ref="B19:X21"/>
    <mergeCell ref="B22:X22"/>
    <mergeCell ref="A26:X26"/>
    <mergeCell ref="B27:X27"/>
    <mergeCell ref="B15:X16"/>
    <mergeCell ref="G2:R2"/>
    <mergeCell ref="A4:X4"/>
    <mergeCell ref="B5:X5"/>
    <mergeCell ref="B6:X6"/>
    <mergeCell ref="B7:X7"/>
    <mergeCell ref="B8:X9"/>
    <mergeCell ref="B10:X10"/>
    <mergeCell ref="B11:X11"/>
    <mergeCell ref="B12:X12"/>
    <mergeCell ref="A14:X14"/>
  </mergeCells>
  <phoneticPr fontId="7"/>
  <pageMargins left="0.78740157480314965" right="0.78740157480314965"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40"/>
  <sheetViews>
    <sheetView topLeftCell="A4" zoomScaleNormal="100" workbookViewId="0">
      <selection activeCell="L14" sqref="L14"/>
    </sheetView>
  </sheetViews>
  <sheetFormatPr defaultRowHeight="13.5"/>
  <cols>
    <col min="1" max="1" width="2.125" style="39" customWidth="1"/>
    <col min="2" max="2" width="4.25" style="259" customWidth="1"/>
    <col min="3" max="3" width="5.25" style="39" customWidth="1"/>
    <col min="4" max="4" width="1.625" style="39" customWidth="1"/>
    <col min="5" max="5" width="10.25" style="39" bestFit="1" customWidth="1"/>
    <col min="6" max="6" width="1.625" style="39" customWidth="1"/>
    <col min="7" max="7" width="7.125" style="39" customWidth="1"/>
    <col min="8" max="8" width="13" style="39" bestFit="1" customWidth="1"/>
    <col min="9" max="9" width="1.875" style="39" customWidth="1"/>
    <col min="10" max="11" width="7.875" style="39" customWidth="1"/>
    <col min="12" max="13" width="12.5" style="39" customWidth="1"/>
    <col min="14" max="16384" width="9" style="39"/>
  </cols>
  <sheetData>
    <row r="1" spans="2:24" ht="23.25" customHeight="1">
      <c r="C1" s="824" t="s">
        <v>597</v>
      </c>
      <c r="D1" s="824"/>
      <c r="E1" s="824"/>
      <c r="F1" s="824"/>
      <c r="G1" s="824"/>
      <c r="H1" s="824"/>
      <c r="I1" s="824"/>
      <c r="J1" s="824"/>
      <c r="K1" s="824"/>
      <c r="L1" s="824"/>
    </row>
    <row r="3" spans="2:24" ht="23.25" customHeight="1">
      <c r="H3" s="825" t="str">
        <f>IF([1]入力シート!R5="","令和　　年　　月　　日",[1]入力シート!R5)</f>
        <v>令和　　年　　月　　日</v>
      </c>
      <c r="I3" s="825"/>
      <c r="J3" s="825"/>
      <c r="K3" s="825"/>
      <c r="L3" s="825"/>
      <c r="M3" s="825"/>
      <c r="N3" s="260"/>
      <c r="O3" s="260"/>
      <c r="P3" s="260"/>
      <c r="Q3" s="260"/>
      <c r="R3" s="260"/>
      <c r="S3" s="260"/>
      <c r="T3" s="260"/>
      <c r="U3" s="260"/>
      <c r="V3" s="260"/>
      <c r="W3" s="260"/>
      <c r="X3" s="260"/>
    </row>
    <row r="5" spans="2:24" ht="18" customHeight="1">
      <c r="B5" s="222" t="s">
        <v>598</v>
      </c>
      <c r="E5" s="39" t="s">
        <v>599</v>
      </c>
      <c r="G5" s="39" t="s">
        <v>600</v>
      </c>
    </row>
    <row r="7" spans="2:24" ht="27.75" customHeight="1">
      <c r="H7" s="261" t="s">
        <v>601</v>
      </c>
      <c r="I7" s="261"/>
      <c r="J7" s="823" t="str">
        <f>入力シート!N12&amp;入力シート!V12&amp;入力シート!N13</f>
        <v/>
      </c>
      <c r="K7" s="823"/>
      <c r="L7" s="823"/>
      <c r="M7" s="823"/>
    </row>
    <row r="8" spans="2:24" ht="12.75" customHeight="1">
      <c r="H8" s="261"/>
      <c r="I8" s="261"/>
      <c r="J8" s="823"/>
      <c r="K8" s="823"/>
      <c r="L8" s="823"/>
      <c r="M8" s="823"/>
    </row>
    <row r="9" spans="2:24" ht="27.75" customHeight="1">
      <c r="H9" s="261" t="s">
        <v>602</v>
      </c>
      <c r="I9" s="261"/>
      <c r="J9" s="826" t="str">
        <f>IF(入力シート!I6="","",入力シート!I6)</f>
        <v/>
      </c>
      <c r="K9" s="826"/>
      <c r="L9" s="826"/>
      <c r="M9" s="826"/>
    </row>
    <row r="10" spans="2:24" ht="7.5" customHeight="1">
      <c r="H10" s="261"/>
      <c r="I10" s="261"/>
    </row>
    <row r="11" spans="2:24" ht="24.75" customHeight="1">
      <c r="H11" s="287" t="s">
        <v>636</v>
      </c>
      <c r="I11" s="261"/>
      <c r="J11" s="826" t="str">
        <f>IF(入力シート!I8="","",入力シート!I8)</f>
        <v/>
      </c>
      <c r="K11" s="826"/>
      <c r="L11" s="826"/>
      <c r="M11" s="826"/>
    </row>
    <row r="12" spans="2:24" ht="24.75" customHeight="1">
      <c r="H12" s="287"/>
      <c r="J12" s="827" t="str">
        <f>IF(入力シート!I9="","",入力シート!I9&amp;"　㊞")</f>
        <v/>
      </c>
      <c r="K12" s="827"/>
      <c r="L12" s="827"/>
      <c r="M12" s="827"/>
    </row>
    <row r="13" spans="2:24" ht="13.5" customHeight="1">
      <c r="H13" s="261"/>
      <c r="J13" s="285"/>
      <c r="K13" s="285"/>
      <c r="L13" s="285"/>
      <c r="M13" s="285"/>
    </row>
    <row r="14" spans="2:24" ht="18" customHeight="1">
      <c r="B14" s="259" t="s">
        <v>603</v>
      </c>
    </row>
    <row r="15" spans="2:24" ht="18" customHeight="1">
      <c r="B15" s="822" t="s">
        <v>604</v>
      </c>
      <c r="C15" s="822"/>
      <c r="D15" s="822"/>
      <c r="E15" s="822"/>
      <c r="F15" s="822"/>
      <c r="G15" s="822"/>
      <c r="H15" s="822"/>
      <c r="I15" s="822"/>
      <c r="J15" s="822"/>
      <c r="K15" s="822"/>
      <c r="L15" s="822"/>
      <c r="M15" s="822"/>
    </row>
    <row r="16" spans="2:24" ht="18" customHeight="1">
      <c r="B16" s="822"/>
      <c r="C16" s="822"/>
      <c r="D16" s="822"/>
      <c r="E16" s="822"/>
      <c r="F16" s="822"/>
      <c r="G16" s="822"/>
      <c r="H16" s="822"/>
      <c r="I16" s="822"/>
      <c r="J16" s="822"/>
      <c r="K16" s="822"/>
      <c r="L16" s="822"/>
      <c r="M16" s="822"/>
    </row>
    <row r="17" spans="1:13" ht="18" customHeight="1"/>
    <row r="18" spans="1:13" ht="18" customHeight="1">
      <c r="A18" s="287" t="s">
        <v>605</v>
      </c>
      <c r="B18" s="287"/>
      <c r="C18" s="287"/>
      <c r="D18" s="287"/>
      <c r="E18" s="287"/>
      <c r="F18" s="287"/>
      <c r="G18" s="287"/>
      <c r="H18" s="287"/>
      <c r="I18" s="287"/>
      <c r="J18" s="287"/>
      <c r="K18" s="287"/>
      <c r="L18" s="287"/>
      <c r="M18" s="287"/>
    </row>
    <row r="19" spans="1:13" ht="18" customHeight="1"/>
    <row r="20" spans="1:13" ht="21" customHeight="1">
      <c r="A20" s="39">
        <v>1</v>
      </c>
      <c r="B20" s="823" t="s">
        <v>606</v>
      </c>
      <c r="C20" s="823"/>
      <c r="D20" s="823"/>
      <c r="E20" s="823"/>
      <c r="F20" s="823"/>
      <c r="G20" s="823"/>
      <c r="H20" s="823"/>
      <c r="I20" s="823"/>
      <c r="J20" s="823"/>
      <c r="K20" s="823"/>
      <c r="L20" s="823"/>
      <c r="M20" s="823"/>
    </row>
    <row r="21" spans="1:13" ht="30.75" customHeight="1">
      <c r="B21" s="823"/>
      <c r="C21" s="823"/>
      <c r="D21" s="823"/>
      <c r="E21" s="823"/>
      <c r="F21" s="823"/>
      <c r="G21" s="823"/>
      <c r="H21" s="823"/>
      <c r="I21" s="823"/>
      <c r="J21" s="823"/>
      <c r="K21" s="823"/>
      <c r="L21" s="823"/>
      <c r="M21" s="823"/>
    </row>
    <row r="22" spans="1:13" ht="22.5" customHeight="1">
      <c r="B22" s="259" t="s">
        <v>607</v>
      </c>
      <c r="C22" s="823" t="s">
        <v>608</v>
      </c>
      <c r="D22" s="823"/>
      <c r="E22" s="823"/>
      <c r="F22" s="823"/>
      <c r="G22" s="823"/>
      <c r="H22" s="823"/>
      <c r="I22" s="823"/>
      <c r="J22" s="823"/>
      <c r="K22" s="823"/>
      <c r="L22" s="823"/>
      <c r="M22" s="823"/>
    </row>
    <row r="23" spans="1:13" ht="13.5" customHeight="1">
      <c r="C23" s="823"/>
      <c r="D23" s="823"/>
      <c r="E23" s="823"/>
      <c r="F23" s="823"/>
      <c r="G23" s="823"/>
      <c r="H23" s="823"/>
      <c r="I23" s="823"/>
      <c r="J23" s="823"/>
      <c r="K23" s="823"/>
      <c r="L23" s="823"/>
      <c r="M23" s="823"/>
    </row>
    <row r="24" spans="1:13" ht="22.5" customHeight="1">
      <c r="B24" s="259" t="s">
        <v>609</v>
      </c>
      <c r="C24" s="39" t="s">
        <v>610</v>
      </c>
    </row>
    <row r="25" spans="1:13" ht="22.5" customHeight="1">
      <c r="B25" s="259" t="s">
        <v>611</v>
      </c>
      <c r="C25" s="39" t="s">
        <v>612</v>
      </c>
    </row>
    <row r="26" spans="1:13" ht="22.5" customHeight="1">
      <c r="B26" s="259" t="s">
        <v>613</v>
      </c>
      <c r="C26" s="39" t="s">
        <v>614</v>
      </c>
    </row>
    <row r="27" spans="1:13" ht="22.5" customHeight="1">
      <c r="B27" s="259" t="s">
        <v>615</v>
      </c>
      <c r="C27" s="823" t="s">
        <v>616</v>
      </c>
      <c r="D27" s="823"/>
      <c r="E27" s="823"/>
      <c r="F27" s="823"/>
      <c r="G27" s="823"/>
      <c r="H27" s="823"/>
      <c r="I27" s="823"/>
      <c r="J27" s="823"/>
      <c r="K27" s="823"/>
      <c r="L27" s="823"/>
      <c r="M27" s="823"/>
    </row>
    <row r="28" spans="1:13" ht="13.5" customHeight="1">
      <c r="C28" s="823"/>
      <c r="D28" s="823"/>
      <c r="E28" s="823"/>
      <c r="F28" s="823"/>
      <c r="G28" s="823"/>
      <c r="H28" s="823"/>
      <c r="I28" s="823"/>
      <c r="J28" s="823"/>
      <c r="K28" s="823"/>
      <c r="L28" s="823"/>
      <c r="M28" s="823"/>
    </row>
    <row r="29" spans="1:13" ht="22.5" customHeight="1">
      <c r="B29" s="259" t="s">
        <v>617</v>
      </c>
      <c r="C29" s="823" t="s">
        <v>618</v>
      </c>
      <c r="D29" s="823"/>
      <c r="E29" s="823"/>
      <c r="F29" s="823"/>
      <c r="G29" s="823"/>
      <c r="H29" s="823"/>
      <c r="I29" s="823"/>
      <c r="J29" s="823"/>
      <c r="K29" s="823"/>
      <c r="L29" s="823"/>
      <c r="M29" s="823"/>
    </row>
    <row r="30" spans="1:13" ht="13.5" customHeight="1">
      <c r="C30" s="823"/>
      <c r="D30" s="823"/>
      <c r="E30" s="823"/>
      <c r="F30" s="823"/>
      <c r="G30" s="823"/>
      <c r="H30" s="823"/>
      <c r="I30" s="823"/>
      <c r="J30" s="823"/>
      <c r="K30" s="823"/>
      <c r="L30" s="823"/>
      <c r="M30" s="823"/>
    </row>
    <row r="31" spans="1:13" ht="22.5" customHeight="1">
      <c r="B31" s="259" t="s">
        <v>619</v>
      </c>
      <c r="C31" s="39" t="s">
        <v>620</v>
      </c>
    </row>
    <row r="32" spans="1:13" ht="22.5" customHeight="1">
      <c r="B32" s="259" t="s">
        <v>621</v>
      </c>
      <c r="C32" s="39" t="s">
        <v>622</v>
      </c>
    </row>
    <row r="33" spans="1:13" ht="12" customHeight="1"/>
    <row r="34" spans="1:13" ht="22.5" customHeight="1">
      <c r="A34" s="39">
        <v>2</v>
      </c>
      <c r="B34" s="822" t="s">
        <v>623</v>
      </c>
      <c r="C34" s="822"/>
      <c r="D34" s="822"/>
      <c r="E34" s="822"/>
      <c r="F34" s="822"/>
      <c r="G34" s="822"/>
      <c r="H34" s="822"/>
      <c r="I34" s="822"/>
      <c r="J34" s="822"/>
      <c r="K34" s="822"/>
      <c r="L34" s="822"/>
      <c r="M34" s="822"/>
    </row>
    <row r="35" spans="1:13" ht="13.5" customHeight="1">
      <c r="B35" s="822"/>
      <c r="C35" s="822"/>
      <c r="D35" s="822"/>
      <c r="E35" s="822"/>
      <c r="F35" s="822"/>
      <c r="G35" s="822"/>
      <c r="H35" s="822"/>
      <c r="I35" s="822"/>
      <c r="J35" s="822"/>
      <c r="K35" s="822"/>
      <c r="L35" s="822"/>
      <c r="M35" s="822"/>
    </row>
    <row r="36" spans="1:13" ht="12" customHeight="1">
      <c r="B36" s="262"/>
      <c r="C36" s="263"/>
      <c r="D36" s="263"/>
      <c r="E36" s="263"/>
      <c r="F36" s="263"/>
      <c r="G36" s="263"/>
      <c r="H36" s="263"/>
      <c r="I36" s="263"/>
      <c r="J36" s="263"/>
      <c r="K36" s="263"/>
      <c r="L36" s="263"/>
      <c r="M36" s="263"/>
    </row>
    <row r="37" spans="1:13" ht="22.5" customHeight="1">
      <c r="A37" s="39">
        <v>3</v>
      </c>
      <c r="B37" s="259" t="s">
        <v>624</v>
      </c>
    </row>
    <row r="38" spans="1:13" ht="12" customHeight="1"/>
    <row r="39" spans="1:13" ht="18" customHeight="1">
      <c r="A39" s="39">
        <v>4</v>
      </c>
      <c r="B39" s="822" t="s">
        <v>625</v>
      </c>
      <c r="C39" s="822"/>
      <c r="D39" s="822"/>
      <c r="E39" s="822"/>
      <c r="F39" s="822"/>
      <c r="G39" s="822"/>
      <c r="H39" s="822"/>
      <c r="I39" s="822"/>
      <c r="J39" s="822"/>
      <c r="K39" s="822"/>
      <c r="L39" s="822"/>
      <c r="M39" s="822"/>
    </row>
    <row r="40" spans="1:13" ht="13.5" customHeight="1">
      <c r="B40" s="822"/>
      <c r="C40" s="822"/>
      <c r="D40" s="822"/>
      <c r="E40" s="822"/>
      <c r="F40" s="822"/>
      <c r="G40" s="822"/>
      <c r="H40" s="822"/>
      <c r="I40" s="822"/>
      <c r="J40" s="822"/>
      <c r="K40" s="822"/>
      <c r="L40" s="822"/>
      <c r="M40" s="822"/>
    </row>
  </sheetData>
  <mergeCells count="15">
    <mergeCell ref="C1:L1"/>
    <mergeCell ref="H3:M3"/>
    <mergeCell ref="J7:M8"/>
    <mergeCell ref="J9:M9"/>
    <mergeCell ref="J12:M12"/>
    <mergeCell ref="J11:M11"/>
    <mergeCell ref="H11:H12"/>
    <mergeCell ref="B34:M35"/>
    <mergeCell ref="B39:M40"/>
    <mergeCell ref="B15:M16"/>
    <mergeCell ref="A18:M18"/>
    <mergeCell ref="B20:M21"/>
    <mergeCell ref="C22:M23"/>
    <mergeCell ref="C27:M28"/>
    <mergeCell ref="C29:M30"/>
  </mergeCells>
  <phoneticPr fontId="7"/>
  <printOptions horizontalCentered="1"/>
  <pageMargins left="0.70866141732283472" right="0.51181102362204722" top="0.94488188976377963" bottom="0.9448818897637796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F0"/>
  </sheetPr>
  <dimension ref="A1:GU187"/>
  <sheetViews>
    <sheetView tabSelected="1" view="pageBreakPreview" topLeftCell="A3" zoomScaleNormal="100" zoomScaleSheetLayoutView="100" workbookViewId="0">
      <selection activeCell="AZ9" sqref="AZ9:BI10"/>
    </sheetView>
  </sheetViews>
  <sheetFormatPr defaultColWidth="2.25" defaultRowHeight="13.9" customHeight="1" outlineLevelRow="1"/>
  <cols>
    <col min="1" max="69" width="2.125" style="2" customWidth="1"/>
    <col min="70" max="73" width="2.25" style="2"/>
    <col min="74" max="117" width="2.25" style="2" customWidth="1"/>
    <col min="118" max="165" width="2.25" style="2"/>
    <col min="166" max="189" width="3.625" style="2" customWidth="1"/>
    <col min="190" max="16384" width="2.25" style="2"/>
  </cols>
  <sheetData>
    <row r="1" spans="1:112" ht="13.9" hidden="1" customHeight="1" outlineLevel="1">
      <c r="A1" s="1"/>
      <c r="B1" s="1"/>
      <c r="C1" s="1"/>
      <c r="D1" s="1"/>
      <c r="E1" s="1"/>
      <c r="F1" s="1"/>
      <c r="G1" s="1"/>
      <c r="H1" s="1"/>
      <c r="I1" s="1"/>
      <c r="J1" s="1"/>
      <c r="K1" s="1"/>
      <c r="L1" s="1"/>
      <c r="M1" s="1">
        <v>1</v>
      </c>
      <c r="N1" s="1">
        <v>2</v>
      </c>
      <c r="O1" s="1">
        <v>3</v>
      </c>
      <c r="P1" s="1">
        <v>4</v>
      </c>
      <c r="Q1" s="1">
        <v>5</v>
      </c>
      <c r="R1" s="1">
        <v>6</v>
      </c>
      <c r="S1" s="1">
        <v>7</v>
      </c>
      <c r="T1" s="1">
        <v>8</v>
      </c>
      <c r="U1" s="1">
        <v>9</v>
      </c>
      <c r="V1" s="1">
        <v>10</v>
      </c>
      <c r="W1" s="1">
        <v>11</v>
      </c>
      <c r="X1" s="1">
        <v>12</v>
      </c>
      <c r="Y1" s="1">
        <v>13</v>
      </c>
      <c r="Z1" s="1">
        <v>14</v>
      </c>
      <c r="AA1" s="1">
        <v>15</v>
      </c>
      <c r="AB1" s="1">
        <v>16</v>
      </c>
      <c r="AC1" s="1">
        <v>17</v>
      </c>
      <c r="AD1" s="1">
        <v>18</v>
      </c>
      <c r="AE1" s="1">
        <v>19</v>
      </c>
      <c r="AF1" s="1">
        <v>20</v>
      </c>
      <c r="AG1" s="1">
        <v>21</v>
      </c>
      <c r="AH1" s="1">
        <v>22</v>
      </c>
      <c r="AI1" s="1">
        <v>23</v>
      </c>
      <c r="AJ1" s="1">
        <v>24</v>
      </c>
      <c r="AK1" s="1">
        <v>25</v>
      </c>
      <c r="AL1" s="1">
        <v>26</v>
      </c>
      <c r="AM1" s="1">
        <v>27</v>
      </c>
      <c r="AN1" s="1">
        <v>28</v>
      </c>
      <c r="AO1" s="1">
        <v>29</v>
      </c>
      <c r="AP1" s="1">
        <v>30</v>
      </c>
      <c r="AQ1" s="1">
        <v>31</v>
      </c>
      <c r="AR1" s="1">
        <v>32</v>
      </c>
      <c r="AS1" s="1">
        <v>33</v>
      </c>
      <c r="AT1" s="1">
        <v>34</v>
      </c>
      <c r="AU1" s="1">
        <v>35</v>
      </c>
      <c r="AV1" s="1">
        <v>36</v>
      </c>
      <c r="AW1" s="1">
        <v>37</v>
      </c>
      <c r="AX1" s="1">
        <v>38</v>
      </c>
      <c r="AY1" s="1">
        <v>39</v>
      </c>
      <c r="AZ1" s="1">
        <v>40</v>
      </c>
      <c r="BA1" s="1">
        <v>41</v>
      </c>
      <c r="BB1" s="1">
        <v>42</v>
      </c>
      <c r="BC1" s="1">
        <v>43</v>
      </c>
      <c r="BD1" s="1">
        <v>44</v>
      </c>
      <c r="BE1" s="1">
        <v>45</v>
      </c>
      <c r="BF1" s="1">
        <v>46</v>
      </c>
      <c r="BG1" s="1">
        <v>47</v>
      </c>
      <c r="BH1" s="1">
        <v>48</v>
      </c>
      <c r="BI1" s="1">
        <v>49</v>
      </c>
      <c r="BJ1" s="1">
        <v>50</v>
      </c>
      <c r="BK1" s="1">
        <v>51</v>
      </c>
      <c r="BL1" s="1">
        <v>52</v>
      </c>
      <c r="BM1" s="1">
        <v>53</v>
      </c>
      <c r="BN1" s="1">
        <v>54</v>
      </c>
      <c r="BO1" s="1">
        <v>55</v>
      </c>
      <c r="BP1" s="1">
        <v>56</v>
      </c>
      <c r="BQ1" s="1"/>
      <c r="BR1" s="1"/>
      <c r="BS1" s="1"/>
      <c r="BT1" s="1"/>
      <c r="BU1" s="1"/>
      <c r="BV1" s="1"/>
      <c r="BW1" s="1"/>
      <c r="BX1" s="1"/>
      <c r="BY1" s="1"/>
      <c r="BZ1" s="1"/>
      <c r="CA1" s="1"/>
      <c r="CB1" s="1"/>
      <c r="CC1" s="1"/>
      <c r="CD1" s="1"/>
      <c r="CE1" s="1"/>
      <c r="CF1" s="1"/>
      <c r="CG1" s="1"/>
      <c r="CH1" s="1"/>
      <c r="CI1" s="1"/>
      <c r="CJ1" s="1"/>
      <c r="CK1" s="1"/>
    </row>
    <row r="2" spans="1:112" ht="13.9" hidden="1" customHeight="1" outlineLevel="1">
      <c r="A2" s="1"/>
      <c r="B2" s="1"/>
      <c r="C2" s="1"/>
      <c r="D2" s="1"/>
      <c r="E2" s="1"/>
      <c r="F2" s="1"/>
      <c r="G2" s="1"/>
      <c r="H2" s="1"/>
      <c r="I2" s="1"/>
      <c r="J2" s="1"/>
      <c r="K2" s="1"/>
      <c r="L2" s="1"/>
      <c r="M2" s="832">
        <v>1</v>
      </c>
      <c r="N2" s="832"/>
      <c r="O2" s="1">
        <v>2</v>
      </c>
      <c r="P2" s="1"/>
      <c r="Q2" s="1">
        <v>3</v>
      </c>
      <c r="R2" s="1"/>
      <c r="S2" s="1">
        <v>4</v>
      </c>
      <c r="T2" s="1"/>
      <c r="U2" s="1">
        <v>5</v>
      </c>
      <c r="V2" s="1"/>
      <c r="W2" s="1">
        <v>6</v>
      </c>
      <c r="X2" s="1"/>
      <c r="Y2" s="1">
        <v>7</v>
      </c>
      <c r="Z2" s="1"/>
      <c r="AA2" s="1">
        <v>8</v>
      </c>
      <c r="AB2" s="1"/>
      <c r="AC2" s="1">
        <v>9</v>
      </c>
      <c r="AD2" s="1"/>
      <c r="AE2" s="1">
        <v>10</v>
      </c>
      <c r="AF2" s="1"/>
      <c r="AG2" s="1">
        <v>11</v>
      </c>
      <c r="AH2" s="1"/>
      <c r="AI2" s="1">
        <v>12</v>
      </c>
      <c r="AJ2" s="1"/>
      <c r="AK2" s="1">
        <v>13</v>
      </c>
      <c r="AL2" s="1"/>
      <c r="AM2" s="1">
        <v>14</v>
      </c>
      <c r="AN2" s="1"/>
      <c r="AO2" s="1">
        <v>15</v>
      </c>
      <c r="AP2" s="1"/>
      <c r="AQ2" s="1">
        <v>16</v>
      </c>
      <c r="AR2" s="1"/>
      <c r="AS2" s="1">
        <v>17</v>
      </c>
      <c r="AT2" s="1"/>
      <c r="AU2" s="1">
        <v>18</v>
      </c>
      <c r="AV2" s="1"/>
      <c r="AW2" s="1">
        <v>19</v>
      </c>
      <c r="AX2" s="1"/>
      <c r="AY2" s="1">
        <v>20</v>
      </c>
      <c r="AZ2" s="1"/>
      <c r="BA2" s="1">
        <v>21</v>
      </c>
      <c r="BB2" s="1"/>
      <c r="BC2" s="1">
        <v>22</v>
      </c>
      <c r="BD2" s="1"/>
      <c r="BE2" s="832">
        <v>23</v>
      </c>
      <c r="BF2" s="832"/>
      <c r="BG2" s="832">
        <v>24</v>
      </c>
      <c r="BH2" s="832"/>
      <c r="BI2" s="832">
        <v>25</v>
      </c>
      <c r="BJ2" s="832"/>
      <c r="BK2" s="832">
        <v>26</v>
      </c>
      <c r="BL2" s="832"/>
      <c r="BM2" s="832">
        <v>27</v>
      </c>
      <c r="BN2" s="832"/>
      <c r="BO2" s="832">
        <v>28</v>
      </c>
      <c r="BP2" s="832"/>
      <c r="BQ2" s="832">
        <v>29</v>
      </c>
      <c r="BR2" s="832"/>
      <c r="BS2" s="832">
        <v>30</v>
      </c>
      <c r="BT2" s="832"/>
      <c r="BU2" s="832">
        <v>31</v>
      </c>
      <c r="BV2" s="832"/>
      <c r="BW2" s="832">
        <v>32</v>
      </c>
      <c r="BX2" s="832"/>
      <c r="BY2" s="832">
        <v>33</v>
      </c>
      <c r="BZ2" s="832"/>
      <c r="CA2" s="832">
        <v>34</v>
      </c>
      <c r="CB2" s="832"/>
      <c r="CC2" s="832">
        <v>35</v>
      </c>
      <c r="CD2" s="832"/>
      <c r="CE2" s="832">
        <v>36</v>
      </c>
      <c r="CF2" s="832"/>
      <c r="CG2" s="832">
        <v>37</v>
      </c>
      <c r="CH2" s="832"/>
      <c r="CI2" s="832">
        <v>38</v>
      </c>
      <c r="CJ2" s="832"/>
      <c r="CK2" s="832">
        <v>39</v>
      </c>
      <c r="CL2" s="832"/>
      <c r="CM2" s="832">
        <v>40</v>
      </c>
      <c r="CN2" s="832"/>
      <c r="CO2" s="832">
        <v>41</v>
      </c>
      <c r="CP2" s="832"/>
      <c r="CQ2" s="832">
        <v>42</v>
      </c>
      <c r="CR2" s="832"/>
      <c r="CS2" s="832">
        <v>43</v>
      </c>
      <c r="CT2" s="832"/>
      <c r="CU2" s="832">
        <v>44</v>
      </c>
      <c r="CV2" s="832"/>
      <c r="CW2" s="832">
        <v>45</v>
      </c>
      <c r="CX2" s="832"/>
      <c r="CY2" s="832">
        <v>46</v>
      </c>
      <c r="CZ2" s="832"/>
      <c r="DA2" s="832">
        <v>47</v>
      </c>
      <c r="DB2" s="832"/>
      <c r="DC2" s="832">
        <v>48</v>
      </c>
      <c r="DD2" s="832"/>
      <c r="DE2" s="832">
        <v>49</v>
      </c>
      <c r="DF2" s="832"/>
      <c r="DG2" s="832">
        <v>50</v>
      </c>
      <c r="DH2" s="832"/>
    </row>
    <row r="3" spans="1:112" ht="13.9" customHeight="1" collapsed="1" thickBo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row>
    <row r="4" spans="1:112" ht="12" customHeight="1" thickTop="1">
      <c r="A4" s="3"/>
      <c r="B4" s="3"/>
      <c r="C4" s="1054" t="s">
        <v>596</v>
      </c>
      <c r="D4" s="1055"/>
      <c r="E4" s="1055"/>
      <c r="F4" s="1055"/>
      <c r="G4" s="1055"/>
      <c r="H4" s="1055"/>
      <c r="I4" s="1055"/>
      <c r="J4" s="1055"/>
      <c r="K4" s="1055"/>
      <c r="L4" s="1055"/>
      <c r="M4" s="1056"/>
      <c r="N4" s="3"/>
      <c r="O4" s="1066" t="s">
        <v>595</v>
      </c>
      <c r="P4" s="1066"/>
      <c r="Q4" s="1066"/>
      <c r="R4" s="1066"/>
      <c r="S4" s="1066"/>
      <c r="T4" s="1066"/>
      <c r="U4" s="1066"/>
      <c r="V4" s="1066"/>
      <c r="W4" s="1066"/>
      <c r="X4" s="1066"/>
      <c r="Y4" s="1066"/>
      <c r="Z4" s="1066"/>
      <c r="AA4" s="1066"/>
      <c r="AB4" s="1066"/>
      <c r="AC4" s="1066"/>
      <c r="AD4" s="1066"/>
      <c r="AE4" s="1066"/>
      <c r="AF4" s="1066"/>
      <c r="AG4" s="1066"/>
      <c r="AH4" s="1066"/>
      <c r="AI4" s="1066"/>
      <c r="AJ4" s="1066"/>
      <c r="AK4" s="1066"/>
      <c r="AL4" s="1066"/>
      <c r="AM4" s="1066"/>
      <c r="AN4" s="1066"/>
      <c r="AO4" s="1066"/>
      <c r="AP4" s="1066"/>
      <c r="AQ4" s="1066"/>
      <c r="AR4" s="1066"/>
      <c r="AS4" s="1066"/>
      <c r="AT4" s="1066"/>
      <c r="AU4" s="1066"/>
      <c r="AV4" s="1066"/>
      <c r="AW4" s="1066"/>
      <c r="AX4" s="1066"/>
      <c r="AY4" s="1066"/>
      <c r="AZ4" s="1066"/>
      <c r="BA4" s="1066"/>
      <c r="BB4" s="1066"/>
      <c r="BC4" s="1066"/>
      <c r="BD4" s="1066"/>
      <c r="BE4" s="875" t="s">
        <v>565</v>
      </c>
      <c r="BF4" s="875"/>
      <c r="BG4" s="875"/>
      <c r="BH4" s="875"/>
      <c r="BI4" s="875"/>
      <c r="BJ4" s="875"/>
      <c r="BK4" s="875"/>
      <c r="BL4" s="875"/>
    </row>
    <row r="5" spans="1:112" ht="12" customHeight="1" thickBot="1">
      <c r="A5" s="3"/>
      <c r="B5" s="3"/>
      <c r="C5" s="1057"/>
      <c r="D5" s="1058"/>
      <c r="E5" s="1058"/>
      <c r="F5" s="1058"/>
      <c r="G5" s="1058"/>
      <c r="H5" s="1058"/>
      <c r="I5" s="1058"/>
      <c r="J5" s="1058"/>
      <c r="K5" s="1058"/>
      <c r="L5" s="1058"/>
      <c r="M5" s="1059"/>
      <c r="N5" s="3"/>
      <c r="O5" s="1066"/>
      <c r="P5" s="1066"/>
      <c r="Q5" s="1066"/>
      <c r="R5" s="1066"/>
      <c r="S5" s="1066"/>
      <c r="T5" s="1066"/>
      <c r="U5" s="1066"/>
      <c r="V5" s="1066"/>
      <c r="W5" s="1066"/>
      <c r="X5" s="1066"/>
      <c r="Y5" s="1066"/>
      <c r="Z5" s="1066"/>
      <c r="AA5" s="1066"/>
      <c r="AB5" s="1066"/>
      <c r="AC5" s="1066"/>
      <c r="AD5" s="1066"/>
      <c r="AE5" s="1066"/>
      <c r="AF5" s="1066"/>
      <c r="AG5" s="1066"/>
      <c r="AH5" s="1066"/>
      <c r="AI5" s="1066"/>
      <c r="AJ5" s="1066"/>
      <c r="AK5" s="1066"/>
      <c r="AL5" s="1066"/>
      <c r="AM5" s="1066"/>
      <c r="AN5" s="1066"/>
      <c r="AO5" s="1066"/>
      <c r="AP5" s="1066"/>
      <c r="AQ5" s="1066"/>
      <c r="AR5" s="1066"/>
      <c r="AS5" s="1066"/>
      <c r="AT5" s="1066"/>
      <c r="AU5" s="1066"/>
      <c r="AV5" s="1066"/>
      <c r="AW5" s="1066"/>
      <c r="AX5" s="1066"/>
      <c r="AY5" s="1066"/>
      <c r="AZ5" s="1066"/>
      <c r="BA5" s="1066"/>
      <c r="BB5" s="1066"/>
      <c r="BC5" s="1066"/>
      <c r="BD5" s="1066"/>
      <c r="BG5" s="4"/>
      <c r="BH5" s="4"/>
      <c r="BI5" s="4"/>
      <c r="BJ5" s="4"/>
      <c r="BK5" s="4"/>
    </row>
    <row r="6" spans="1:112" ht="12" customHeight="1" thickTop="1" thickBot="1">
      <c r="A6" s="3"/>
      <c r="B6" s="3"/>
      <c r="C6" s="3"/>
      <c r="D6" s="3"/>
      <c r="E6" s="3"/>
      <c r="F6" s="3"/>
      <c r="G6" s="3"/>
      <c r="H6" s="3"/>
      <c r="I6" s="3"/>
      <c r="J6" s="3"/>
      <c r="K6" s="3"/>
      <c r="L6" s="3"/>
      <c r="M6" s="3"/>
      <c r="N6" s="3"/>
      <c r="O6" s="3"/>
      <c r="P6" s="3"/>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BF6" s="4"/>
      <c r="BG6" s="4"/>
      <c r="BH6" s="4"/>
      <c r="BI6" s="4"/>
      <c r="BJ6" s="4"/>
    </row>
    <row r="7" spans="1:112" ht="12" customHeight="1">
      <c r="A7" s="3"/>
      <c r="B7" s="877" t="s">
        <v>628</v>
      </c>
      <c r="C7" s="877"/>
      <c r="D7" s="877"/>
      <c r="E7" s="877"/>
      <c r="F7" s="877"/>
      <c r="G7" s="877"/>
      <c r="H7" s="877"/>
      <c r="I7" s="877"/>
      <c r="J7" s="877"/>
      <c r="K7" s="877"/>
      <c r="L7" s="877"/>
      <c r="M7" s="877"/>
      <c r="N7" s="877"/>
      <c r="O7" s="877"/>
      <c r="P7" s="877"/>
      <c r="Q7" s="877"/>
      <c r="R7" s="877"/>
      <c r="S7" s="877"/>
      <c r="T7" s="877"/>
      <c r="U7" s="877"/>
      <c r="V7" s="877"/>
      <c r="W7" s="877"/>
      <c r="X7" s="877"/>
      <c r="Y7" s="877"/>
      <c r="Z7" s="877"/>
      <c r="AA7" s="877"/>
      <c r="AB7" s="877"/>
      <c r="AC7" s="877"/>
      <c r="AD7" s="877"/>
      <c r="AE7" s="877"/>
      <c r="AF7" s="877"/>
      <c r="AG7" s="877"/>
      <c r="AH7" s="877"/>
      <c r="AI7" s="877"/>
      <c r="AJ7" s="877"/>
      <c r="AP7" s="921" t="s">
        <v>57</v>
      </c>
      <c r="AQ7" s="922"/>
      <c r="AR7" s="922"/>
      <c r="AS7" s="922"/>
      <c r="AT7" s="922"/>
      <c r="AU7" s="922"/>
      <c r="AV7" s="922"/>
      <c r="AW7" s="922"/>
      <c r="AX7" s="922"/>
      <c r="AY7" s="922"/>
      <c r="AZ7" s="1077" t="str">
        <f>IF(入力シート!$I$5="","",IF(入力シート!$I$5=入力シート!$CR$5,"新規","継続"))</f>
        <v/>
      </c>
      <c r="BA7" s="1078"/>
      <c r="BB7" s="1078"/>
      <c r="BC7" s="1078"/>
      <c r="BD7" s="1078"/>
      <c r="BE7" s="1078"/>
      <c r="BF7" s="1078"/>
      <c r="BG7" s="1078"/>
      <c r="BH7" s="1078"/>
      <c r="BI7" s="1079"/>
      <c r="BJ7" s="6"/>
      <c r="BK7" s="7"/>
    </row>
    <row r="8" spans="1:112" ht="12" customHeight="1" thickBot="1">
      <c r="A8" s="3"/>
      <c r="B8" s="877"/>
      <c r="C8" s="877"/>
      <c r="D8" s="877"/>
      <c r="E8" s="877"/>
      <c r="F8" s="877"/>
      <c r="G8" s="877"/>
      <c r="H8" s="877"/>
      <c r="I8" s="877"/>
      <c r="J8" s="877"/>
      <c r="K8" s="877"/>
      <c r="L8" s="877"/>
      <c r="M8" s="877"/>
      <c r="N8" s="877"/>
      <c r="O8" s="877"/>
      <c r="P8" s="877"/>
      <c r="Q8" s="877"/>
      <c r="R8" s="877"/>
      <c r="S8" s="877"/>
      <c r="T8" s="877"/>
      <c r="U8" s="877"/>
      <c r="V8" s="877"/>
      <c r="W8" s="877"/>
      <c r="X8" s="877"/>
      <c r="Y8" s="877"/>
      <c r="Z8" s="877"/>
      <c r="AA8" s="877"/>
      <c r="AB8" s="877"/>
      <c r="AC8" s="877"/>
      <c r="AD8" s="877"/>
      <c r="AE8" s="877"/>
      <c r="AF8" s="877"/>
      <c r="AG8" s="877"/>
      <c r="AH8" s="877"/>
      <c r="AI8" s="877"/>
      <c r="AJ8" s="877"/>
      <c r="AP8" s="927"/>
      <c r="AQ8" s="928"/>
      <c r="AR8" s="928"/>
      <c r="AS8" s="928"/>
      <c r="AT8" s="928"/>
      <c r="AU8" s="928"/>
      <c r="AV8" s="928"/>
      <c r="AW8" s="928"/>
      <c r="AX8" s="928"/>
      <c r="AY8" s="928"/>
      <c r="AZ8" s="1080"/>
      <c r="BA8" s="1081"/>
      <c r="BB8" s="1081"/>
      <c r="BC8" s="1081"/>
      <c r="BD8" s="1081"/>
      <c r="BE8" s="1081"/>
      <c r="BF8" s="1081"/>
      <c r="BG8" s="1081"/>
      <c r="BH8" s="1081"/>
      <c r="BI8" s="1082"/>
      <c r="BJ8" s="6"/>
      <c r="BK8" s="7"/>
    </row>
    <row r="9" spans="1:112" ht="12" customHeight="1">
      <c r="A9" s="3"/>
      <c r="AP9" s="921" t="s">
        <v>58</v>
      </c>
      <c r="AQ9" s="922"/>
      <c r="AR9" s="922"/>
      <c r="AS9" s="922"/>
      <c r="AT9" s="922"/>
      <c r="AU9" s="922"/>
      <c r="AV9" s="922"/>
      <c r="AW9" s="922"/>
      <c r="AX9" s="922"/>
      <c r="AY9" s="922"/>
      <c r="AZ9" s="1060" t="str">
        <f>IF(入力シート!$W$5="","",MID(入力シート!$W$5,1,1))</f>
        <v>1</v>
      </c>
      <c r="BA9" s="1061"/>
      <c r="BB9" s="1061" t="str">
        <f>IF(入力シート!$W$5="","",MID(入力シート!$W$5,2,1))</f>
        <v>2</v>
      </c>
      <c r="BC9" s="1061"/>
      <c r="BD9" s="1061" t="str">
        <f>IF(入力シート!$W$5="","",MID(入力シート!$W$5,3,1))</f>
        <v>3</v>
      </c>
      <c r="BE9" s="1061"/>
      <c r="BF9" s="1061" t="str">
        <f>IF(入力シート!$W$5="","",MID(入力シート!$W$5,4,1))</f>
        <v>4</v>
      </c>
      <c r="BG9" s="1061"/>
      <c r="BH9" s="1061" t="str">
        <f>IF(入力シート!$W$5="","",MID(入力シート!$W$5,5,1))</f>
        <v>5</v>
      </c>
      <c r="BI9" s="1064"/>
      <c r="BJ9" s="6"/>
      <c r="BK9" s="7"/>
      <c r="BV9" s="1085" t="str">
        <f>IF(AZ7="新規","新規は前回受付番号未記入","")</f>
        <v/>
      </c>
      <c r="BW9" s="1086"/>
      <c r="BX9" s="1086"/>
      <c r="BY9" s="1086"/>
      <c r="BZ9" s="1086"/>
      <c r="CA9" s="1086"/>
      <c r="CB9" s="1086"/>
      <c r="CC9" s="1086"/>
      <c r="CD9" s="1086"/>
      <c r="CE9" s="1086"/>
      <c r="CF9" s="1086"/>
      <c r="CG9" s="1086"/>
      <c r="CH9" s="1087"/>
    </row>
    <row r="10" spans="1:112" ht="12" customHeight="1" thickBot="1">
      <c r="Q10" s="2" t="s">
        <v>243</v>
      </c>
      <c r="AP10" s="927"/>
      <c r="AQ10" s="928"/>
      <c r="AR10" s="928"/>
      <c r="AS10" s="928"/>
      <c r="AT10" s="928"/>
      <c r="AU10" s="928"/>
      <c r="AV10" s="928"/>
      <c r="AW10" s="928"/>
      <c r="AX10" s="928"/>
      <c r="AY10" s="928"/>
      <c r="AZ10" s="1062"/>
      <c r="BA10" s="1063"/>
      <c r="BB10" s="1063"/>
      <c r="BC10" s="1063"/>
      <c r="BD10" s="1063"/>
      <c r="BE10" s="1063"/>
      <c r="BF10" s="1063"/>
      <c r="BG10" s="1063"/>
      <c r="BH10" s="1063"/>
      <c r="BI10" s="1065"/>
      <c r="BJ10" s="6"/>
      <c r="BK10" s="7"/>
      <c r="BV10" s="1088"/>
      <c r="BW10" s="1089"/>
      <c r="BX10" s="1089"/>
      <c r="BY10" s="1089"/>
      <c r="BZ10" s="1089"/>
      <c r="CA10" s="1089"/>
      <c r="CB10" s="1089"/>
      <c r="CC10" s="1089"/>
      <c r="CD10" s="1089"/>
      <c r="CE10" s="1089"/>
      <c r="CF10" s="1089"/>
      <c r="CG10" s="1089"/>
      <c r="CH10" s="1090"/>
    </row>
    <row r="11" spans="1:112" ht="12" customHeight="1">
      <c r="L11" s="8"/>
      <c r="M11" s="8"/>
      <c r="O11" s="9"/>
      <c r="P11" s="9"/>
      <c r="Q11" s="9"/>
      <c r="R11" s="9"/>
      <c r="S11" s="9"/>
      <c r="T11" s="9"/>
      <c r="U11" s="9"/>
      <c r="V11" s="9"/>
      <c r="W11" s="9"/>
      <c r="X11" s="9"/>
      <c r="AJ11" s="10"/>
      <c r="BA11" s="11"/>
      <c r="BB11" s="3"/>
      <c r="BC11" s="3"/>
      <c r="BD11" s="11"/>
      <c r="BE11" s="11"/>
      <c r="BF11" s="3"/>
      <c r="BG11" s="3"/>
      <c r="BH11" s="3"/>
      <c r="BI11" s="3"/>
    </row>
    <row r="12" spans="1:112" ht="12" customHeight="1">
      <c r="B12" s="921" t="s">
        <v>59</v>
      </c>
      <c r="C12" s="922"/>
      <c r="D12" s="922"/>
      <c r="E12" s="922"/>
      <c r="F12" s="922"/>
      <c r="G12" s="922"/>
      <c r="H12" s="922"/>
      <c r="I12" s="922"/>
      <c r="J12" s="922"/>
      <c r="K12" s="922"/>
      <c r="L12" s="975" t="s">
        <v>60</v>
      </c>
      <c r="M12" s="975"/>
      <c r="N12" s="975"/>
      <c r="O12" s="975"/>
      <c r="P12" s="975"/>
      <c r="Q12" s="888" t="s">
        <v>546</v>
      </c>
      <c r="R12" s="888"/>
      <c r="S12" s="888"/>
      <c r="T12" s="888"/>
      <c r="U12" s="888"/>
      <c r="V12" s="888"/>
      <c r="W12" s="888"/>
      <c r="X12" s="888"/>
      <c r="Y12" s="888"/>
      <c r="Z12" s="888"/>
      <c r="AA12" s="888"/>
      <c r="AB12" s="888"/>
      <c r="AD12" s="10"/>
      <c r="AU12" s="11"/>
      <c r="AV12" s="3"/>
      <c r="AW12" s="3"/>
      <c r="AX12" s="3"/>
      <c r="AY12" s="3"/>
      <c r="BA12" s="3"/>
      <c r="BB12" s="3"/>
      <c r="BC12" s="3"/>
    </row>
    <row r="13" spans="1:112" ht="12" customHeight="1">
      <c r="B13" s="924"/>
      <c r="C13" s="925"/>
      <c r="D13" s="925"/>
      <c r="E13" s="925"/>
      <c r="F13" s="925"/>
      <c r="G13" s="925"/>
      <c r="H13" s="925"/>
      <c r="I13" s="925"/>
      <c r="J13" s="925"/>
      <c r="K13" s="925"/>
      <c r="L13" s="975"/>
      <c r="M13" s="975"/>
      <c r="N13" s="975"/>
      <c r="O13" s="975"/>
      <c r="P13" s="975"/>
      <c r="Q13" s="888"/>
      <c r="R13" s="888"/>
      <c r="S13" s="888"/>
      <c r="T13" s="888"/>
      <c r="U13" s="888"/>
      <c r="V13" s="888"/>
      <c r="W13" s="888"/>
      <c r="X13" s="888"/>
      <c r="Y13" s="888"/>
      <c r="Z13" s="888"/>
      <c r="AA13" s="888"/>
      <c r="AB13" s="888"/>
      <c r="AD13" s="10"/>
      <c r="AU13" s="11"/>
      <c r="AV13" s="3"/>
      <c r="AW13" s="3"/>
      <c r="AX13" s="3"/>
      <c r="AY13" s="3"/>
      <c r="BA13" s="3"/>
      <c r="BB13" s="3"/>
      <c r="BC13" s="3"/>
    </row>
    <row r="14" spans="1:112" ht="12" customHeight="1">
      <c r="B14" s="1044"/>
      <c r="C14" s="1067"/>
      <c r="D14" s="1067"/>
      <c r="E14" s="1067"/>
      <c r="F14" s="1067"/>
      <c r="G14" s="1067"/>
      <c r="H14" s="1067"/>
      <c r="I14" s="1067"/>
      <c r="J14" s="1067"/>
      <c r="K14" s="996"/>
      <c r="L14" s="975" t="s">
        <v>61</v>
      </c>
      <c r="M14" s="975"/>
      <c r="N14" s="975"/>
      <c r="O14" s="975"/>
      <c r="P14" s="975"/>
      <c r="Q14" s="1041">
        <v>2</v>
      </c>
      <c r="R14" s="1041"/>
      <c r="S14" s="1041">
        <v>0</v>
      </c>
      <c r="T14" s="1041"/>
      <c r="U14" s="1041">
        <v>2</v>
      </c>
      <c r="V14" s="1041"/>
      <c r="W14" s="1041">
        <v>3</v>
      </c>
      <c r="X14" s="1041"/>
      <c r="Y14" s="1041"/>
      <c r="Z14" s="1041"/>
      <c r="AA14" s="1041"/>
      <c r="AB14" s="1041"/>
      <c r="AC14" s="1041"/>
      <c r="AD14" s="1041"/>
      <c r="AE14" s="1041"/>
      <c r="AF14" s="1041"/>
      <c r="AJ14" s="10"/>
      <c r="BA14" s="3"/>
      <c r="BB14" s="3"/>
      <c r="BC14" s="3"/>
      <c r="BD14" s="3"/>
      <c r="BE14" s="3"/>
      <c r="BF14" s="3"/>
      <c r="BG14" s="3"/>
      <c r="BH14" s="3"/>
      <c r="BI14" s="3"/>
    </row>
    <row r="15" spans="1:112" ht="12" customHeight="1" thickBot="1">
      <c r="B15" s="1046"/>
      <c r="C15" s="1047"/>
      <c r="D15" s="1047"/>
      <c r="E15" s="1047"/>
      <c r="F15" s="1047"/>
      <c r="G15" s="1047"/>
      <c r="H15" s="1047"/>
      <c r="I15" s="1047"/>
      <c r="J15" s="1047"/>
      <c r="K15" s="1047"/>
      <c r="L15" s="1070"/>
      <c r="M15" s="1070"/>
      <c r="N15" s="1070"/>
      <c r="O15" s="1070"/>
      <c r="P15" s="1070"/>
      <c r="Q15" s="1042"/>
      <c r="R15" s="1042"/>
      <c r="S15" s="1042"/>
      <c r="T15" s="1042"/>
      <c r="U15" s="1042"/>
      <c r="V15" s="1042"/>
      <c r="W15" s="1042"/>
      <c r="X15" s="1042"/>
      <c r="Y15" s="1042"/>
      <c r="Z15" s="1042"/>
      <c r="AA15" s="1042"/>
      <c r="AB15" s="1042"/>
      <c r="AC15" s="1042"/>
      <c r="AD15" s="1042"/>
      <c r="AE15" s="1042"/>
      <c r="AF15" s="1042"/>
      <c r="BA15" s="11"/>
      <c r="BB15" s="3"/>
      <c r="BC15" s="3"/>
      <c r="BD15" s="3"/>
      <c r="BE15" s="3"/>
      <c r="BF15" s="3"/>
      <c r="BG15" s="3"/>
      <c r="BH15" s="3"/>
      <c r="BI15" s="3"/>
    </row>
    <row r="16" spans="1:112" ht="12" customHeight="1">
      <c r="B16" s="924" t="s">
        <v>627</v>
      </c>
      <c r="C16" s="925"/>
      <c r="D16" s="925"/>
      <c r="E16" s="925"/>
      <c r="F16" s="925"/>
      <c r="G16" s="925"/>
      <c r="H16" s="925"/>
      <c r="I16" s="925"/>
      <c r="J16" s="925"/>
      <c r="K16" s="1043"/>
      <c r="L16" s="1049" t="s">
        <v>62</v>
      </c>
      <c r="M16" s="1051" t="str">
        <f>IF(入力シート!$I$7="","",MID(入力シート!$I$7,M1,1))</f>
        <v/>
      </c>
      <c r="N16" s="835" t="str">
        <f>IF(入力シート!$I$7="","",MID(入力シート!$I$7,N1,1))</f>
        <v/>
      </c>
      <c r="O16" s="835" t="str">
        <f>IF(入力シート!$I$7="","",MID(入力シート!$I$7,O1,1))</f>
        <v/>
      </c>
      <c r="P16" s="835" t="str">
        <f>IF(入力シート!$I$7="","",MID(入力シート!$I$7,P1,1))</f>
        <v/>
      </c>
      <c r="Q16" s="835" t="str">
        <f>IF(入力シート!$I$7="","",MID(入力シート!$I$7,Q1,1))</f>
        <v/>
      </c>
      <c r="R16" s="835" t="str">
        <f>IF(入力シート!$I$7="","",MID(入力シート!$I$7,R1,1))</f>
        <v/>
      </c>
      <c r="S16" s="835" t="str">
        <f>IF(入力シート!$I$7="","",MID(入力シート!$I$7,S1,1))</f>
        <v/>
      </c>
      <c r="T16" s="835" t="str">
        <f>IF(入力シート!$I$7="","",MID(入力シート!$I$7,T1,1))</f>
        <v/>
      </c>
      <c r="U16" s="835" t="str">
        <f>IF(入力シート!$I$7="","",MID(入力シート!$I$7,U1,1))</f>
        <v/>
      </c>
      <c r="V16" s="835" t="str">
        <f>IF(入力シート!$I$7="","",MID(入力シート!$I$7,V1,1))</f>
        <v/>
      </c>
      <c r="W16" s="835" t="str">
        <f>IF(入力シート!$I$7="","",MID(入力シート!$I$7,W1,1))</f>
        <v/>
      </c>
      <c r="X16" s="835" t="str">
        <f>IF(入力シート!$I$7="","",MID(入力シート!$I$7,X1,1))</f>
        <v/>
      </c>
      <c r="Y16" s="835" t="str">
        <f>IF(入力シート!$I$7="","",MID(入力シート!$I$7,Y1,1))</f>
        <v/>
      </c>
      <c r="Z16" s="835" t="str">
        <f>IF(入力シート!$I$7="","",MID(入力シート!$I$7,Z1,1))</f>
        <v/>
      </c>
      <c r="AA16" s="835" t="str">
        <f>IF(入力シート!$I$7="","",MID(入力シート!$I$7,AA1,1))</f>
        <v/>
      </c>
      <c r="AB16" s="835" t="str">
        <f>IF(入力シート!$I$7="","",MID(入力シート!$I$7,AB1,1))</f>
        <v/>
      </c>
      <c r="AC16" s="835" t="str">
        <f>IF(入力シート!$I$7="","",MID(入力シート!$I$7,AC1,1))</f>
        <v/>
      </c>
      <c r="AD16" s="835" t="str">
        <f>IF(入力シート!$I$7="","",MID(入力シート!$I$7,AD1,1))</f>
        <v/>
      </c>
      <c r="AE16" s="835" t="str">
        <f>IF(入力シート!$I$7="","",MID(入力シート!$I$7,AE1,1))</f>
        <v/>
      </c>
      <c r="AF16" s="835" t="str">
        <f>IF(入力シート!$I$7="","",MID(入力シート!$I$7,AF1,1))</f>
        <v/>
      </c>
      <c r="AG16" s="835" t="str">
        <f>IF(入力シート!$I$7="","",MID(入力シート!$I$7,AG1,1))</f>
        <v/>
      </c>
      <c r="AH16" s="835" t="str">
        <f>IF(入力シート!$I$7="","",MID(入力シート!$I$7,AH1,1))</f>
        <v/>
      </c>
      <c r="AI16" s="835" t="str">
        <f>IF(入力シート!$I$7="","",MID(入力シート!$I$7,AI1,1))</f>
        <v/>
      </c>
      <c r="AJ16" s="835" t="str">
        <f>IF(入力シート!$I$7="","",MID(入力シート!$I$7,AJ1,1))</f>
        <v/>
      </c>
      <c r="AK16" s="835" t="str">
        <f>IF(入力シート!$I$7="","",MID(入力シート!$I$7,AK1,1))</f>
        <v/>
      </c>
      <c r="AL16" s="835" t="str">
        <f>IF(入力シート!$I$7="","",MID(入力シート!$I$7,AL1,1))</f>
        <v/>
      </c>
      <c r="AM16" s="835" t="str">
        <f>IF(入力シート!$I$7="","",MID(入力シート!$I$7,AM1,1))</f>
        <v/>
      </c>
      <c r="AN16" s="835" t="str">
        <f>IF(入力シート!$I$7="","",MID(入力シート!$I$7,AN1,1))</f>
        <v/>
      </c>
      <c r="AO16" s="835" t="str">
        <f>IF(入力シート!$I$7="","",MID(入力シート!$I$7,AO1,1))</f>
        <v/>
      </c>
      <c r="AP16" s="835" t="str">
        <f>IF(入力シート!$I$7="","",MID(入力シート!$I$7,AP1,1))</f>
        <v/>
      </c>
      <c r="AQ16" s="835" t="str">
        <f>IF(入力シート!$I$7="","",MID(入力シート!$I$7,AQ1,1))</f>
        <v/>
      </c>
      <c r="AR16" s="835" t="str">
        <f>IF(入力シート!$I$7="","",MID(入力シート!$I$7,AR1,1))</f>
        <v/>
      </c>
      <c r="AS16" s="835" t="str">
        <f>IF(入力シート!$I$7="","",MID(入力シート!$I$7,AS1,1))</f>
        <v/>
      </c>
      <c r="AT16" s="835" t="str">
        <f>IF(入力シート!$I$7="","",MID(入力シート!$I$7,AT1,1))</f>
        <v/>
      </c>
      <c r="AU16" s="835" t="str">
        <f>IF(入力シート!$I$7="","",MID(入力シート!$I$7,AU1,1))</f>
        <v/>
      </c>
      <c r="AV16" s="835" t="str">
        <f>IF(入力シート!$I$7="","",MID(入力シート!$I$7,AV1,1))</f>
        <v/>
      </c>
      <c r="AW16" s="835" t="str">
        <f>IF(入力シート!$I$7="","",MID(入力シート!$I$7,AW1,1))</f>
        <v/>
      </c>
      <c r="AX16" s="835" t="str">
        <f>IF(入力シート!$I$7="","",MID(入力シート!$I$7,AX1,1))</f>
        <v/>
      </c>
      <c r="AY16" s="1073" t="str">
        <f>IF(入力シート!$I$7="","",MID(入力シート!$I$7,AY1,1))</f>
        <v/>
      </c>
      <c r="AZ16" s="1073" t="str">
        <f>IF(入力シート!$I$7="","",MID(入力シート!$I$7,AZ1,1))</f>
        <v/>
      </c>
      <c r="BA16" s="1073" t="str">
        <f>IF(入力シート!$I$7="","",MID(入力シート!$I$7,BA1,1))</f>
        <v/>
      </c>
      <c r="BB16" s="1073" t="str">
        <f>IF(入力シート!$I$7="","",MID(入力シート!$I$7,BB1,1))</f>
        <v/>
      </c>
      <c r="BC16" s="1073" t="str">
        <f>IF(入力シート!$I$7="","",MID(入力シート!$I$7,BC1,1))</f>
        <v/>
      </c>
      <c r="BD16" s="1073" t="str">
        <f>IF(入力シート!$I$7="","",MID(入力シート!$I$7,BD1,1))</f>
        <v/>
      </c>
      <c r="BE16" s="1073" t="str">
        <f>IF(入力シート!$I$7="","",MID(入力シート!$I$7,BE1,1))</f>
        <v/>
      </c>
      <c r="BF16" s="1073" t="str">
        <f>IF(入力シート!$I$7="","",MID(入力シート!$I$7,BF1,1))</f>
        <v/>
      </c>
      <c r="BG16" s="1073" t="str">
        <f>IF(入力シート!$I$7="","",MID(入力シート!$I$7,BG1,1))</f>
        <v/>
      </c>
      <c r="BH16" s="1073" t="str">
        <f>IF(入力シート!$I$7="","",MID(入力シート!$I$7,BH1,1))</f>
        <v/>
      </c>
      <c r="BI16" s="1073" t="str">
        <f>IF(入力シート!$I$7="","",MID(入力シート!$I$7,BI1,1))</f>
        <v/>
      </c>
      <c r="BJ16" s="1073" t="str">
        <f>IF(入力シート!$I$7="","",MID(入力シート!$I$7,BJ1,1))</f>
        <v/>
      </c>
      <c r="BK16" s="1073" t="str">
        <f>IF(入力シート!$I$7="","",MID(入力シート!$I$7,BK1,1))</f>
        <v/>
      </c>
      <c r="BL16" s="1073" t="str">
        <f>IF(入力シート!$I$7="","",MID(入力シート!$I$7,BL1,1))</f>
        <v/>
      </c>
      <c r="BM16" s="1073" t="str">
        <f>IF(入力シート!$I$7="","",MID(入力シート!$I$7,BM1,1))</f>
        <v/>
      </c>
      <c r="BN16" s="1083" t="str">
        <f>IF(入力シート!$I$7="","",MID(入力シート!$I$7,BN1,1))</f>
        <v/>
      </c>
    </row>
    <row r="17" spans="2:139" ht="12" customHeight="1">
      <c r="B17" s="1044"/>
      <c r="C17" s="996"/>
      <c r="D17" s="996"/>
      <c r="E17" s="996"/>
      <c r="F17" s="996"/>
      <c r="G17" s="996"/>
      <c r="H17" s="996"/>
      <c r="I17" s="996"/>
      <c r="J17" s="996"/>
      <c r="K17" s="1045"/>
      <c r="L17" s="1050"/>
      <c r="M17" s="1052"/>
      <c r="N17" s="1053"/>
      <c r="O17" s="1053"/>
      <c r="P17" s="1053"/>
      <c r="Q17" s="1053"/>
      <c r="R17" s="1053"/>
      <c r="S17" s="1053"/>
      <c r="T17" s="1053"/>
      <c r="U17" s="1053"/>
      <c r="V17" s="1053"/>
      <c r="W17" s="1053"/>
      <c r="X17" s="1053"/>
      <c r="Y17" s="1053"/>
      <c r="Z17" s="1053"/>
      <c r="AA17" s="1053"/>
      <c r="AB17" s="1053"/>
      <c r="AC17" s="1053"/>
      <c r="AD17" s="1053"/>
      <c r="AE17" s="1053"/>
      <c r="AF17" s="1053"/>
      <c r="AG17" s="1053"/>
      <c r="AH17" s="1053"/>
      <c r="AI17" s="1053"/>
      <c r="AJ17" s="1053"/>
      <c r="AK17" s="1053"/>
      <c r="AL17" s="1053"/>
      <c r="AM17" s="1053"/>
      <c r="AN17" s="1053"/>
      <c r="AO17" s="1053"/>
      <c r="AP17" s="1053"/>
      <c r="AQ17" s="1053"/>
      <c r="AR17" s="1053"/>
      <c r="AS17" s="1053"/>
      <c r="AT17" s="1053"/>
      <c r="AU17" s="1053"/>
      <c r="AV17" s="1053"/>
      <c r="AW17" s="1053"/>
      <c r="AX17" s="1053"/>
      <c r="AY17" s="1074"/>
      <c r="AZ17" s="1074"/>
      <c r="BA17" s="1074"/>
      <c r="BB17" s="1074"/>
      <c r="BC17" s="1074"/>
      <c r="BD17" s="1074"/>
      <c r="BE17" s="1074"/>
      <c r="BF17" s="1074"/>
      <c r="BG17" s="1074"/>
      <c r="BH17" s="1074"/>
      <c r="BI17" s="1074"/>
      <c r="BJ17" s="1074"/>
      <c r="BK17" s="1074"/>
      <c r="BL17" s="1074"/>
      <c r="BM17" s="1074"/>
      <c r="BN17" s="1084"/>
    </row>
    <row r="18" spans="2:139" ht="12" customHeight="1">
      <c r="B18" s="1044"/>
      <c r="C18" s="996"/>
      <c r="D18" s="996"/>
      <c r="E18" s="996"/>
      <c r="F18" s="996"/>
      <c r="G18" s="996"/>
      <c r="H18" s="996"/>
      <c r="I18" s="996"/>
      <c r="J18" s="996"/>
      <c r="K18" s="1045"/>
      <c r="L18" s="1037" t="s">
        <v>63</v>
      </c>
      <c r="M18" s="1039" t="str">
        <f>IF(入力シート!$I$6="","",MID(入力シート!$I$6,M2,1))</f>
        <v/>
      </c>
      <c r="N18" s="919"/>
      <c r="O18" s="918" t="str">
        <f>IF(入力シート!$I$6="","",MID(入力シート!$I$6,O2,1))</f>
        <v/>
      </c>
      <c r="P18" s="919"/>
      <c r="Q18" s="918" t="str">
        <f>IF(入力シート!$I$6="","",MID(入力シート!$I$6,Q2,1))</f>
        <v/>
      </c>
      <c r="R18" s="919"/>
      <c r="S18" s="918" t="str">
        <f>IF(入力シート!$I$6="","",MID(入力シート!$I$6,S2,1))</f>
        <v/>
      </c>
      <c r="T18" s="919"/>
      <c r="U18" s="918" t="str">
        <f>IF(入力シート!$I$6="","",MID(入力シート!$I$6,U2,1))</f>
        <v/>
      </c>
      <c r="V18" s="919"/>
      <c r="W18" s="918" t="str">
        <f>IF(入力シート!$I$6="","",MID(入力シート!$I$6,W2,1))</f>
        <v/>
      </c>
      <c r="X18" s="919"/>
      <c r="Y18" s="918" t="str">
        <f>IF(入力シート!$I$6="","",MID(入力シート!$I$6,Y2,1))</f>
        <v/>
      </c>
      <c r="Z18" s="919"/>
      <c r="AA18" s="918" t="str">
        <f>IF(入力シート!$I$6="","",MID(入力シート!$I$6,AA2,1))</f>
        <v/>
      </c>
      <c r="AB18" s="919"/>
      <c r="AC18" s="918" t="str">
        <f>IF(入力シート!$I$6="","",MID(入力シート!$I$6,AC2,1))</f>
        <v/>
      </c>
      <c r="AD18" s="919"/>
      <c r="AE18" s="918" t="str">
        <f>IF(入力シート!$I$6="","",MID(入力シート!$I$6,AE2,1))</f>
        <v/>
      </c>
      <c r="AF18" s="919"/>
      <c r="AG18" s="918" t="str">
        <f>IF(入力シート!$I$6="","",MID(入力シート!$I$6,AG2,1))</f>
        <v/>
      </c>
      <c r="AH18" s="919"/>
      <c r="AI18" s="918" t="str">
        <f>IF(入力シート!$I$6="","",MID(入力シート!$I$6,AI2,1))</f>
        <v/>
      </c>
      <c r="AJ18" s="919"/>
      <c r="AK18" s="918" t="str">
        <f>IF(入力シート!$I$6="","",MID(入力シート!$I$6,AK2,1))</f>
        <v/>
      </c>
      <c r="AL18" s="919"/>
      <c r="AM18" s="918" t="str">
        <f>IF(入力シート!$I$6="","",MID(入力シート!$I$6,AM2,1))</f>
        <v/>
      </c>
      <c r="AN18" s="919"/>
      <c r="AO18" s="918" t="str">
        <f>IF(入力シート!$I$6="","",MID(入力シート!$I$6,AO2,1))</f>
        <v/>
      </c>
      <c r="AP18" s="919"/>
      <c r="AQ18" s="918" t="str">
        <f>IF(入力シート!$I$6="","",MID(入力シート!$I$6,AQ2,1))</f>
        <v/>
      </c>
      <c r="AR18" s="919"/>
      <c r="AS18" s="918" t="str">
        <f>IF(入力シート!$I$6="","",MID(入力シート!$I$6,AS2,1))</f>
        <v/>
      </c>
      <c r="AT18" s="919"/>
      <c r="AU18" s="918" t="str">
        <f>IF(入力シート!$I$6="","",MID(入力シート!$I$6,AU2,1))</f>
        <v/>
      </c>
      <c r="AV18" s="919"/>
      <c r="AW18" s="918" t="str">
        <f>IF(入力シート!$I$6="","",MID(入力シート!$I$6,AW2,1))</f>
        <v/>
      </c>
      <c r="AX18" s="919"/>
      <c r="AY18" s="980" t="str">
        <f>IF(入力シート!$I$6="","",MID(入力シート!$I$6,AY2,1))</f>
        <v/>
      </c>
      <c r="AZ18" s="980"/>
      <c r="BA18" s="980" t="str">
        <f>IF(入力シート!$I$6="","",MID(入力シート!$I$6,BA2,1))</f>
        <v/>
      </c>
      <c r="BB18" s="980"/>
      <c r="BC18" s="980" t="str">
        <f>IF(入力シート!$I$6="","",MID(入力シート!$I$6,BC2,1))</f>
        <v/>
      </c>
      <c r="BD18" s="980"/>
      <c r="BE18" s="980" t="str">
        <f>IF(入力シート!$I$6="","",MID(入力シート!$I$6,BE2,1))</f>
        <v/>
      </c>
      <c r="BF18" s="980"/>
      <c r="BG18" s="980" t="str">
        <f>IF(入力シート!$I$6="","",MID(入力シート!$I$6,BG2,1))</f>
        <v/>
      </c>
      <c r="BH18" s="980"/>
      <c r="BI18" s="980" t="str">
        <f>IF(入力シート!$I$6="","",MID(入力シート!$I$6,BI2,1))</f>
        <v/>
      </c>
      <c r="BJ18" s="980"/>
      <c r="BK18" s="980" t="str">
        <f>IF(入力シート!$I$6="","",MID(入力シート!$I$6,BK2,1))</f>
        <v/>
      </c>
      <c r="BL18" s="980"/>
      <c r="BM18" s="980" t="str">
        <f>IF(入力シート!$I$6="","",MID(入力シート!$I$6,BM2,1))</f>
        <v/>
      </c>
      <c r="BN18" s="1075"/>
    </row>
    <row r="19" spans="2:139" ht="12" customHeight="1" thickBot="1">
      <c r="B19" s="1046"/>
      <c r="C19" s="1047"/>
      <c r="D19" s="1047"/>
      <c r="E19" s="1047"/>
      <c r="F19" s="1047"/>
      <c r="G19" s="1047"/>
      <c r="H19" s="1047"/>
      <c r="I19" s="1047"/>
      <c r="J19" s="1047"/>
      <c r="K19" s="1048"/>
      <c r="L19" s="1038"/>
      <c r="M19" s="1040"/>
      <c r="N19" s="852"/>
      <c r="O19" s="841"/>
      <c r="P19" s="852"/>
      <c r="Q19" s="841"/>
      <c r="R19" s="852"/>
      <c r="S19" s="841"/>
      <c r="T19" s="852"/>
      <c r="U19" s="841"/>
      <c r="V19" s="852"/>
      <c r="W19" s="841"/>
      <c r="X19" s="852"/>
      <c r="Y19" s="841"/>
      <c r="Z19" s="852"/>
      <c r="AA19" s="841"/>
      <c r="AB19" s="852"/>
      <c r="AC19" s="841"/>
      <c r="AD19" s="852"/>
      <c r="AE19" s="841"/>
      <c r="AF19" s="852"/>
      <c r="AG19" s="841"/>
      <c r="AH19" s="852"/>
      <c r="AI19" s="841"/>
      <c r="AJ19" s="852"/>
      <c r="AK19" s="841"/>
      <c r="AL19" s="852"/>
      <c r="AM19" s="841"/>
      <c r="AN19" s="852"/>
      <c r="AO19" s="841"/>
      <c r="AP19" s="852"/>
      <c r="AQ19" s="841"/>
      <c r="AR19" s="852"/>
      <c r="AS19" s="841"/>
      <c r="AT19" s="852"/>
      <c r="AU19" s="841"/>
      <c r="AV19" s="852"/>
      <c r="AW19" s="841"/>
      <c r="AX19" s="852"/>
      <c r="AY19" s="981"/>
      <c r="AZ19" s="981"/>
      <c r="BA19" s="981"/>
      <c r="BB19" s="981"/>
      <c r="BC19" s="981"/>
      <c r="BD19" s="981"/>
      <c r="BE19" s="981"/>
      <c r="BF19" s="981"/>
      <c r="BG19" s="981"/>
      <c r="BH19" s="981"/>
      <c r="BI19" s="981"/>
      <c r="BJ19" s="981"/>
      <c r="BK19" s="981"/>
      <c r="BL19" s="981"/>
      <c r="BM19" s="981"/>
      <c r="BN19" s="1076"/>
    </row>
    <row r="20" spans="2:139" ht="12" customHeight="1" thickBot="1">
      <c r="B20" s="924" t="s">
        <v>65</v>
      </c>
      <c r="C20" s="925"/>
      <c r="D20" s="925"/>
      <c r="E20" s="925"/>
      <c r="F20" s="925"/>
      <c r="G20" s="925"/>
      <c r="H20" s="925"/>
      <c r="I20" s="925"/>
      <c r="J20" s="925"/>
      <c r="K20" s="925"/>
      <c r="L20" s="1025" t="s">
        <v>66</v>
      </c>
      <c r="M20" s="1026"/>
      <c r="N20" s="1026"/>
      <c r="O20" s="1026"/>
      <c r="P20" s="1027"/>
      <c r="Q20" s="1015" t="str">
        <f>IF(入力シート!$I$10="","",MID(入力シート!$I$10,M1,1))</f>
        <v/>
      </c>
      <c r="R20" s="844" t="str">
        <f>IF(入力シート!$I$10="","",MID(入力シート!$I$10,N1,1))</f>
        <v/>
      </c>
      <c r="S20" s="844" t="str">
        <f>IF(入力シート!$I$10="","",MID(入力シート!$I$10,O1,1))</f>
        <v/>
      </c>
      <c r="T20" s="844" t="str">
        <f>IF(入力シート!$I$10="","",MID(入力シート!$I$10,P1,1))</f>
        <v/>
      </c>
      <c r="U20" s="844" t="str">
        <f>IF(入力シート!$I$10="","",MID(入力シート!$I$10,Q1,1))</f>
        <v/>
      </c>
      <c r="V20" s="844" t="str">
        <f>IF(入力シート!$I$10="","",MID(入力シート!$I$10,R1,1))</f>
        <v/>
      </c>
      <c r="W20" s="844" t="str">
        <f>IF(入力シート!$I$10="","",MID(入力シート!$I$10,S1,1))</f>
        <v/>
      </c>
      <c r="X20" s="844" t="str">
        <f>IF(入力シート!$I$10="","",MID(入力シート!$I$10,T1,1))</f>
        <v/>
      </c>
      <c r="Y20" s="844" t="str">
        <f>IF(入力シート!$I$10="","",MID(入力シート!$I$10,U1,1))</f>
        <v/>
      </c>
      <c r="Z20" s="844" t="str">
        <f>IF(入力シート!$I$10="","",MID(入力シート!$I$10,V1,1))</f>
        <v/>
      </c>
      <c r="AA20" s="844" t="str">
        <f>IF(入力シート!$I$10="","",MID(入力シート!$I$10,W1,1))</f>
        <v/>
      </c>
      <c r="AB20" s="844" t="str">
        <f>IF(入力シート!$I$10="","",MID(入力シート!$I$10,X1,1))</f>
        <v/>
      </c>
      <c r="AC20" s="844" t="str">
        <f>IF(入力シート!$I$10="","",MID(入力シート!$I$10,Y1,1))</f>
        <v/>
      </c>
      <c r="AD20" s="844" t="str">
        <f>IF(入力シート!$I$10="","",MID(入力シート!$I$10,Z1,1))</f>
        <v/>
      </c>
      <c r="AE20" s="844" t="str">
        <f>IF(入力シート!$I$10="","",MID(入力シート!$I$10,AA1,1))</f>
        <v/>
      </c>
      <c r="AF20" s="844" t="str">
        <f>IF(入力シート!$I$10="","",MID(入力シート!$I$10,AB1,1))</f>
        <v/>
      </c>
      <c r="AG20" s="844" t="str">
        <f>IF(入力シート!$I$10="","",MID(入力シート!$I$10,AC1,1))</f>
        <v/>
      </c>
      <c r="AH20" s="844" t="str">
        <f>IF(入力シート!$I$10="","",MID(入力シート!$I$10,AD1,1))</f>
        <v/>
      </c>
      <c r="AI20" s="844" t="str">
        <f>IF(入力シート!$I$10="","",MID(入力シート!$I$10,AE1,1))</f>
        <v/>
      </c>
      <c r="AJ20" s="844" t="str">
        <f>IF(入力シート!$I$10="","",MID(入力シート!$I$10,AF1,1))</f>
        <v/>
      </c>
      <c r="AK20" s="844" t="str">
        <f>IF(入力シート!$I$10="","",MID(入力シート!$I$10,AG1,1))</f>
        <v/>
      </c>
      <c r="AL20" s="844" t="str">
        <f>IF(入力シート!$I$10="","",MID(入力シート!$I$10,AH1,1))</f>
        <v/>
      </c>
      <c r="AM20" s="844" t="str">
        <f>IF(入力シート!$I$10="","",MID(入力シート!$I$10,AI1,1))</f>
        <v/>
      </c>
      <c r="AN20" s="844" t="str">
        <f>IF(入力シート!$I$10="","",MID(入力シート!$I$10,AJ1,1))</f>
        <v/>
      </c>
      <c r="AO20" s="844" t="str">
        <f>IF(入力シート!$I$10="","",MID(入力シート!$I$10,AK1,1))</f>
        <v/>
      </c>
      <c r="AP20" s="844" t="str">
        <f>IF(入力シート!$I$10="","",MID(入力シート!$I$10,AL1,1))</f>
        <v/>
      </c>
      <c r="AQ20" s="844" t="str">
        <f>IF(入力シート!$I$10="","",MID(入力シート!$I$10,AM1,1))</f>
        <v/>
      </c>
      <c r="AR20" s="844" t="str">
        <f>IF(入力シート!$I$10="","",MID(入力シート!$I$10,AN1,1))</f>
        <v/>
      </c>
      <c r="AS20" s="835" t="str">
        <f>IF(入力シート!$I$10="","",MID(入力シート!$I$10,AO1,1))</f>
        <v/>
      </c>
      <c r="AT20" s="837" t="str">
        <f>IF(入力シート!$I$10="","",MID(入力シート!$I$10,AP1,1))</f>
        <v/>
      </c>
      <c r="AU20" s="3"/>
      <c r="AV20" s="3"/>
      <c r="AW20" s="3"/>
      <c r="AX20" s="3"/>
      <c r="AY20" s="3"/>
      <c r="AZ20" s="3"/>
      <c r="BA20" s="3"/>
      <c r="BB20" s="3"/>
      <c r="BC20" s="3"/>
    </row>
    <row r="21" spans="2:139" ht="12" customHeight="1" thickBot="1">
      <c r="B21" s="924"/>
      <c r="C21" s="925"/>
      <c r="D21" s="925"/>
      <c r="E21" s="925"/>
      <c r="F21" s="925"/>
      <c r="G21" s="925"/>
      <c r="H21" s="925"/>
      <c r="I21" s="925"/>
      <c r="J21" s="925"/>
      <c r="K21" s="925"/>
      <c r="L21" s="1028"/>
      <c r="M21" s="1029"/>
      <c r="N21" s="1029"/>
      <c r="O21" s="1029"/>
      <c r="P21" s="1030"/>
      <c r="Q21" s="1015"/>
      <c r="R21" s="844"/>
      <c r="S21" s="844"/>
      <c r="T21" s="844"/>
      <c r="U21" s="844"/>
      <c r="V21" s="844"/>
      <c r="W21" s="844"/>
      <c r="X21" s="844"/>
      <c r="Y21" s="844"/>
      <c r="Z21" s="844"/>
      <c r="AA21" s="844"/>
      <c r="AB21" s="844"/>
      <c r="AC21" s="844"/>
      <c r="AD21" s="844"/>
      <c r="AE21" s="844"/>
      <c r="AF21" s="844"/>
      <c r="AG21" s="844"/>
      <c r="AH21" s="844"/>
      <c r="AI21" s="844"/>
      <c r="AJ21" s="844"/>
      <c r="AK21" s="844"/>
      <c r="AL21" s="844"/>
      <c r="AM21" s="844"/>
      <c r="AN21" s="844"/>
      <c r="AO21" s="844"/>
      <c r="AP21" s="844"/>
      <c r="AQ21" s="844"/>
      <c r="AR21" s="844"/>
      <c r="AS21" s="836"/>
      <c r="AT21" s="838"/>
      <c r="AU21" s="3"/>
      <c r="AV21" s="3"/>
      <c r="AW21" s="3"/>
      <c r="AX21" s="3"/>
      <c r="AY21" s="3"/>
      <c r="AZ21" s="3"/>
      <c r="BA21" s="3"/>
      <c r="BB21" s="3"/>
      <c r="BC21" s="3"/>
      <c r="BD21" s="3"/>
      <c r="BE21" s="416" t="s">
        <v>64</v>
      </c>
      <c r="BF21" s="416"/>
      <c r="BG21" s="416"/>
      <c r="BH21" s="416"/>
      <c r="BI21" s="416"/>
      <c r="BJ21" s="416"/>
      <c r="BK21" s="416"/>
      <c r="BL21" s="416"/>
    </row>
    <row r="22" spans="2:139" ht="12" customHeight="1" thickBot="1">
      <c r="B22" s="924"/>
      <c r="C22" s="925"/>
      <c r="D22" s="925"/>
      <c r="E22" s="925"/>
      <c r="F22" s="925"/>
      <c r="G22" s="925"/>
      <c r="H22" s="925"/>
      <c r="I22" s="925"/>
      <c r="J22" s="925"/>
      <c r="K22" s="925"/>
      <c r="L22" s="1025" t="s">
        <v>70</v>
      </c>
      <c r="M22" s="1026"/>
      <c r="N22" s="1026"/>
      <c r="O22" s="1026"/>
      <c r="P22" s="1027"/>
      <c r="Q22" s="1016" t="str">
        <f>IF(入力シート!$I$9="","",MID(入力シート!$I$9,M2,1))</f>
        <v/>
      </c>
      <c r="R22" s="974"/>
      <c r="S22" s="1017" t="str">
        <f>IF(入力シート!$I$9="","",MID(入力シート!$I$9,O2,1))</f>
        <v/>
      </c>
      <c r="T22" s="974"/>
      <c r="U22" s="1017" t="str">
        <f>IF(入力シート!$I$9="","",MID(入力シート!$I$9,Q2,1))</f>
        <v/>
      </c>
      <c r="V22" s="974"/>
      <c r="W22" s="1017" t="str">
        <f>IF(入力シート!$I$9="","",MID(入力シート!$I$9,S2,1))</f>
        <v/>
      </c>
      <c r="X22" s="974"/>
      <c r="Y22" s="843" t="str">
        <f>IF(入力シート!$I$9="","",MID(入力シート!$I$9,U2,1))</f>
        <v/>
      </c>
      <c r="Z22" s="843"/>
      <c r="AA22" s="843" t="str">
        <f>IF(入力シート!$I$9="","",MID(入力シート!$I$9,W2,1))</f>
        <v/>
      </c>
      <c r="AB22" s="843"/>
      <c r="AC22" s="843" t="str">
        <f>IF(入力シート!$I$9="","",MID(入力シート!$I$9,Y2,1))</f>
        <v/>
      </c>
      <c r="AD22" s="843"/>
      <c r="AE22" s="843" t="str">
        <f>IF(入力シート!$I$9="","",MID(入力シート!$I$9,AA2,1))</f>
        <v/>
      </c>
      <c r="AF22" s="843"/>
      <c r="AG22" s="843" t="str">
        <f>IF(入力シート!$I$9="","",MID(入力シート!$I$9,AC2,1))</f>
        <v/>
      </c>
      <c r="AH22" s="843"/>
      <c r="AI22" s="843" t="str">
        <f>IF(入力シート!$I$9="","",MID(入力シート!$I$9,AE2,1))</f>
        <v/>
      </c>
      <c r="AJ22" s="843"/>
      <c r="AK22" s="843" t="str">
        <f>IF(入力シート!$I$9="","",MID(入力シート!$I$9,AG2,1))</f>
        <v/>
      </c>
      <c r="AL22" s="843"/>
      <c r="AM22" s="843" t="str">
        <f>IF(入力シート!$I$9="","",MID(入力シート!$I$9,AI2,1))</f>
        <v/>
      </c>
      <c r="AN22" s="843"/>
      <c r="AO22" s="843" t="str">
        <f>IF(入力シート!$I$9="","",MID(入力シート!$I$9,AK2,1))</f>
        <v/>
      </c>
      <c r="AP22" s="843"/>
      <c r="AQ22" s="843" t="str">
        <f>IF(入力シート!$I$9="","",MID(入力シート!$I$9,AM2,1))</f>
        <v/>
      </c>
      <c r="AR22" s="843"/>
      <c r="AS22" s="839" t="str">
        <f>IF(入力シート!$I$9="","",MID(入力シート!$I$9,AO2,1))</f>
        <v/>
      </c>
      <c r="AT22" s="840"/>
      <c r="AU22" s="3"/>
      <c r="AV22" s="3"/>
      <c r="AW22" s="3"/>
      <c r="AX22" s="3"/>
      <c r="AY22" s="3"/>
      <c r="AZ22" s="3"/>
      <c r="BA22" s="3"/>
      <c r="BB22" s="3"/>
      <c r="BC22" s="3"/>
      <c r="BE22" s="12"/>
      <c r="BF22" s="424" t="s">
        <v>67</v>
      </c>
      <c r="BG22" s="424"/>
      <c r="BH22" s="424"/>
      <c r="BI22" s="424" t="s">
        <v>68</v>
      </c>
      <c r="BJ22" s="424"/>
    </row>
    <row r="23" spans="2:139" ht="12" customHeight="1" thickBot="1">
      <c r="B23" s="924"/>
      <c r="C23" s="925"/>
      <c r="D23" s="925"/>
      <c r="E23" s="925"/>
      <c r="F23" s="925"/>
      <c r="G23" s="925"/>
      <c r="H23" s="925"/>
      <c r="I23" s="925"/>
      <c r="J23" s="925"/>
      <c r="K23" s="925"/>
      <c r="L23" s="1028"/>
      <c r="M23" s="1029"/>
      <c r="N23" s="1029"/>
      <c r="O23" s="1029"/>
      <c r="P23" s="1030"/>
      <c r="Q23" s="871"/>
      <c r="R23" s="851"/>
      <c r="S23" s="839"/>
      <c r="T23" s="851"/>
      <c r="U23" s="839"/>
      <c r="V23" s="851"/>
      <c r="W23" s="839"/>
      <c r="X23" s="851"/>
      <c r="Y23" s="845"/>
      <c r="Z23" s="845"/>
      <c r="AA23" s="845"/>
      <c r="AB23" s="845"/>
      <c r="AC23" s="845"/>
      <c r="AD23" s="845"/>
      <c r="AE23" s="845"/>
      <c r="AF23" s="845"/>
      <c r="AG23" s="845"/>
      <c r="AH23" s="845"/>
      <c r="AI23" s="845"/>
      <c r="AJ23" s="845"/>
      <c r="AK23" s="845"/>
      <c r="AL23" s="845"/>
      <c r="AM23" s="845"/>
      <c r="AN23" s="845"/>
      <c r="AO23" s="845"/>
      <c r="AP23" s="845"/>
      <c r="AQ23" s="845"/>
      <c r="AR23" s="845"/>
      <c r="AS23" s="841"/>
      <c r="AT23" s="842"/>
      <c r="AU23" s="11"/>
      <c r="AV23" s="11"/>
      <c r="AW23" s="11"/>
      <c r="AX23" s="11"/>
      <c r="AY23" s="11"/>
      <c r="AZ23" s="11"/>
      <c r="BA23" s="11"/>
      <c r="BB23" s="11"/>
      <c r="BC23" s="11"/>
      <c r="BD23" s="11"/>
      <c r="BE23" s="12"/>
      <c r="BF23" s="423" t="s">
        <v>69</v>
      </c>
      <c r="BG23" s="423"/>
      <c r="BH23" s="423"/>
      <c r="BI23" s="424" t="s">
        <v>568</v>
      </c>
      <c r="BJ23" s="424"/>
    </row>
    <row r="24" spans="2:139" ht="12" customHeight="1">
      <c r="B24" s="924"/>
      <c r="C24" s="925"/>
      <c r="D24" s="925"/>
      <c r="E24" s="925"/>
      <c r="F24" s="925"/>
      <c r="G24" s="925"/>
      <c r="H24" s="925"/>
      <c r="I24" s="925"/>
      <c r="J24" s="925"/>
      <c r="K24" s="925"/>
      <c r="L24" s="1031" t="s">
        <v>74</v>
      </c>
      <c r="M24" s="1032"/>
      <c r="N24" s="1032"/>
      <c r="O24" s="1032"/>
      <c r="P24" s="1033"/>
      <c r="Q24" s="871" t="str">
        <f>IF(入力シート!$I$8="","",MID(入力シート!$I$8,M2,1))</f>
        <v/>
      </c>
      <c r="R24" s="851"/>
      <c r="S24" s="839" t="str">
        <f>IF(入力シート!$I$8="","",MID(入力シート!$I$8,O2,1))</f>
        <v/>
      </c>
      <c r="T24" s="851"/>
      <c r="U24" s="839" t="str">
        <f>IF(入力シート!$I$8="","",MID(入力シート!$I$8,Q2,1))</f>
        <v/>
      </c>
      <c r="V24" s="851"/>
      <c r="W24" s="839" t="str">
        <f>IF(入力シート!$I$8="","",MID(入力シート!$I$8,S2,1))</f>
        <v/>
      </c>
      <c r="X24" s="851"/>
      <c r="Y24" s="845" t="str">
        <f>IF(入力シート!$I$8="","",MID(入力シート!$I$8,U2,1))</f>
        <v/>
      </c>
      <c r="Z24" s="845"/>
      <c r="AA24" s="845" t="str">
        <f>IF(入力シート!$I$8="","",MID(入力シート!$I$8,W2,1))</f>
        <v/>
      </c>
      <c r="AB24" s="845"/>
      <c r="AC24" s="845" t="str">
        <f>IF(入力シート!$I$8="","",MID(入力シート!$I$8,Y2,1))</f>
        <v/>
      </c>
      <c r="AD24" s="845"/>
      <c r="AE24" s="845" t="str">
        <f>IF(入力シート!$I$8="","",MID(入力シート!$I$8,AA2,1))</f>
        <v/>
      </c>
      <c r="AF24" s="845"/>
      <c r="AG24" s="845" t="str">
        <f>IF(入力シート!$I$8="","",MID(入力シート!$I$8,AC2,1))</f>
        <v/>
      </c>
      <c r="AH24" s="839"/>
      <c r="AI24" s="845" t="str">
        <f>IF(入力シート!$I$8="","",MID(入力シート!$I$8,AE2,1))</f>
        <v/>
      </c>
      <c r="AJ24" s="845"/>
      <c r="AK24" s="845" t="str">
        <f>IF(入力シート!$I$8="","",MID(入力シート!$I$8,AG2,1))</f>
        <v/>
      </c>
      <c r="AL24" s="845"/>
      <c r="AM24" s="845" t="str">
        <f>IF(入力シート!$I$8="","",MID(入力シート!$I$8,AI2,1))</f>
        <v/>
      </c>
      <c r="AN24" s="845"/>
      <c r="AO24" s="845" t="str">
        <f>IF(入力シート!$I$8="","",MID(入力シート!$I$8,AK2,1))</f>
        <v/>
      </c>
      <c r="AP24" s="845"/>
      <c r="AQ24" s="845" t="str">
        <f>IF(入力シート!$I$8="","",MID(入力シート!$I$8,AM2,1))</f>
        <v/>
      </c>
      <c r="AR24" s="839"/>
      <c r="AS24" s="845" t="str">
        <f>IF(入力シート!$I$8="","",MID(入力シート!$I$8,AO2,1))</f>
        <v/>
      </c>
      <c r="AT24" s="847"/>
      <c r="AU24" s="215"/>
      <c r="AV24" s="216"/>
      <c r="AW24" s="216"/>
      <c r="AX24" s="216"/>
      <c r="AY24" s="216"/>
      <c r="AZ24" s="216"/>
      <c r="BA24" s="216"/>
      <c r="BB24" s="216"/>
      <c r="BC24" s="11"/>
      <c r="BD24" s="11"/>
      <c r="BE24" s="8"/>
      <c r="BF24" s="423" t="s">
        <v>71</v>
      </c>
      <c r="BG24" s="423"/>
      <c r="BH24" s="423"/>
      <c r="BI24" s="424" t="s">
        <v>569</v>
      </c>
      <c r="BJ24" s="424"/>
    </row>
    <row r="25" spans="2:139" ht="12" customHeight="1" thickBot="1">
      <c r="B25" s="927"/>
      <c r="C25" s="928"/>
      <c r="D25" s="928"/>
      <c r="E25" s="928"/>
      <c r="F25" s="928"/>
      <c r="G25" s="928"/>
      <c r="H25" s="928"/>
      <c r="I25" s="928"/>
      <c r="J25" s="928"/>
      <c r="K25" s="928"/>
      <c r="L25" s="1034"/>
      <c r="M25" s="1035"/>
      <c r="N25" s="1035"/>
      <c r="O25" s="1035"/>
      <c r="P25" s="1036"/>
      <c r="Q25" s="872"/>
      <c r="R25" s="852"/>
      <c r="S25" s="841"/>
      <c r="T25" s="852"/>
      <c r="U25" s="841"/>
      <c r="V25" s="852"/>
      <c r="W25" s="841"/>
      <c r="X25" s="852"/>
      <c r="Y25" s="846"/>
      <c r="Z25" s="846"/>
      <c r="AA25" s="846"/>
      <c r="AB25" s="846"/>
      <c r="AC25" s="846"/>
      <c r="AD25" s="846"/>
      <c r="AE25" s="846"/>
      <c r="AF25" s="846"/>
      <c r="AG25" s="846"/>
      <c r="AH25" s="841"/>
      <c r="AI25" s="846"/>
      <c r="AJ25" s="846"/>
      <c r="AK25" s="846"/>
      <c r="AL25" s="846"/>
      <c r="AM25" s="846"/>
      <c r="AN25" s="846"/>
      <c r="AO25" s="846"/>
      <c r="AP25" s="846"/>
      <c r="AQ25" s="846"/>
      <c r="AR25" s="841"/>
      <c r="AS25" s="846"/>
      <c r="AT25" s="848"/>
      <c r="AU25" s="215"/>
      <c r="AV25" s="216"/>
      <c r="AW25" s="216"/>
      <c r="AX25" s="216"/>
      <c r="AY25" s="216"/>
      <c r="AZ25" s="216"/>
      <c r="BA25" s="216"/>
      <c r="BB25" s="216"/>
      <c r="BC25" s="11"/>
      <c r="BD25" s="11"/>
      <c r="BE25" s="8"/>
      <c r="BF25" s="423" t="s">
        <v>72</v>
      </c>
      <c r="BG25" s="423"/>
      <c r="BH25" s="423"/>
      <c r="BI25" s="424" t="s">
        <v>73</v>
      </c>
      <c r="BJ25" s="424"/>
    </row>
    <row r="26" spans="2:139" ht="12" customHeight="1">
      <c r="B26" s="921" t="s">
        <v>80</v>
      </c>
      <c r="C26" s="922"/>
      <c r="D26" s="922"/>
      <c r="E26" s="922"/>
      <c r="F26" s="922"/>
      <c r="G26" s="922"/>
      <c r="H26" s="922"/>
      <c r="I26" s="922"/>
      <c r="J26" s="922"/>
      <c r="K26" s="923"/>
      <c r="L26" s="942" t="s">
        <v>9</v>
      </c>
      <c r="M26" s="943"/>
      <c r="N26" s="943"/>
      <c r="O26" s="943"/>
      <c r="P26" s="944"/>
      <c r="Q26" s="1018" t="str">
        <f>IF(入力シート!$I$11="","",MID(入力シート!$I$11,1,1))</f>
        <v/>
      </c>
      <c r="R26" s="851"/>
      <c r="S26" s="839" t="str">
        <f>IF(入力シート!$I$11="","",MID(入力シート!$I$11,2,1))</f>
        <v/>
      </c>
      <c r="T26" s="851"/>
      <c r="U26" s="839" t="str">
        <f>IF(入力シート!$I$11="","",MID(入力シート!$I$11,3,1))</f>
        <v/>
      </c>
      <c r="V26" s="851"/>
      <c r="W26" s="1020" t="s">
        <v>138</v>
      </c>
      <c r="X26" s="1021"/>
      <c r="Y26" s="845" t="str">
        <f>IF(入力シート!$L$11="","",MID(入力シート!$L$11,1,1))</f>
        <v/>
      </c>
      <c r="Z26" s="845"/>
      <c r="AA26" s="845" t="str">
        <f>IF(入力シート!$L$11="","",MID(入力シート!$L$11,2,1))</f>
        <v/>
      </c>
      <c r="AB26" s="845"/>
      <c r="AC26" s="845" t="str">
        <f>IF(入力シート!$L$11="","",MID(入力シート!$L$11,3,1))</f>
        <v/>
      </c>
      <c r="AD26" s="845"/>
      <c r="AE26" s="845" t="str">
        <f>IF(入力シート!$L$11="","",MID(入力シート!$L$11,4,1))</f>
        <v/>
      </c>
      <c r="AF26" s="847"/>
      <c r="BF26" s="423" t="s">
        <v>76</v>
      </c>
      <c r="BG26" s="423"/>
      <c r="BH26" s="423"/>
      <c r="BI26" s="424" t="s">
        <v>77</v>
      </c>
      <c r="BJ26" s="424"/>
    </row>
    <row r="27" spans="2:139" ht="12" customHeight="1" thickBot="1">
      <c r="B27" s="924"/>
      <c r="C27" s="925"/>
      <c r="D27" s="925"/>
      <c r="E27" s="925"/>
      <c r="F27" s="925"/>
      <c r="G27" s="925"/>
      <c r="H27" s="925"/>
      <c r="I27" s="925"/>
      <c r="J27" s="925"/>
      <c r="K27" s="926"/>
      <c r="L27" s="945"/>
      <c r="M27" s="946"/>
      <c r="N27" s="946"/>
      <c r="O27" s="946"/>
      <c r="P27" s="947"/>
      <c r="Q27" s="1019"/>
      <c r="R27" s="979"/>
      <c r="S27" s="978"/>
      <c r="T27" s="979"/>
      <c r="U27" s="978"/>
      <c r="V27" s="979"/>
      <c r="W27" s="1022"/>
      <c r="X27" s="1023"/>
      <c r="Y27" s="849"/>
      <c r="Z27" s="849"/>
      <c r="AA27" s="849"/>
      <c r="AB27" s="849"/>
      <c r="AC27" s="849"/>
      <c r="AD27" s="849"/>
      <c r="AE27" s="849"/>
      <c r="AF27" s="850"/>
      <c r="AG27" s="13"/>
      <c r="AH27" s="13"/>
      <c r="AI27" s="13"/>
      <c r="AJ27" s="13"/>
      <c r="AK27" s="13"/>
      <c r="AL27" s="13"/>
      <c r="AM27" s="13"/>
      <c r="AN27" s="13"/>
      <c r="AO27" s="13"/>
      <c r="AP27" s="13"/>
      <c r="AQ27" s="13"/>
      <c r="AY27" s="13"/>
      <c r="AZ27" s="13"/>
      <c r="BA27" s="13"/>
      <c r="BB27" s="13"/>
      <c r="BC27" s="3"/>
      <c r="BD27" s="3"/>
      <c r="BF27" s="423" t="s">
        <v>78</v>
      </c>
      <c r="BG27" s="423"/>
      <c r="BH27" s="423"/>
      <c r="BI27" s="424" t="s">
        <v>79</v>
      </c>
      <c r="BJ27" s="424"/>
    </row>
    <row r="28" spans="2:139" ht="12" customHeight="1">
      <c r="B28" s="924"/>
      <c r="C28" s="925"/>
      <c r="D28" s="925"/>
      <c r="E28" s="925"/>
      <c r="F28" s="925"/>
      <c r="G28" s="925"/>
      <c r="H28" s="925"/>
      <c r="I28" s="925"/>
      <c r="J28" s="925"/>
      <c r="K28" s="926"/>
      <c r="L28" s="942" t="s">
        <v>14</v>
      </c>
      <c r="M28" s="943"/>
      <c r="N28" s="943"/>
      <c r="O28" s="943"/>
      <c r="P28" s="944"/>
      <c r="Q28" s="871" t="str">
        <f>IF(入力シート!$I$14="","",MID(入力シート!$I$14,M2,1))</f>
        <v/>
      </c>
      <c r="R28" s="851"/>
      <c r="S28" s="839" t="str">
        <f>IF(入力シート!$I$14="","",MID(入力シート!$I$14,O2,1))</f>
        <v/>
      </c>
      <c r="T28" s="851"/>
      <c r="U28" s="839" t="str">
        <f>IF(入力シート!$I$14="","",MID(入力シート!$I$14,Q2,1))</f>
        <v/>
      </c>
      <c r="V28" s="851"/>
      <c r="W28" s="839" t="str">
        <f>IF(入力シート!$I$14="","",MID(入力シート!$I$14,S2,1))</f>
        <v/>
      </c>
      <c r="X28" s="851"/>
      <c r="Y28" s="845" t="str">
        <f>IF(入力シート!$I$14="","",MID(入力シート!$I$14,U2,1))</f>
        <v/>
      </c>
      <c r="Z28" s="845"/>
      <c r="AA28" s="845" t="str">
        <f>IF(入力シート!$I$14="","",MID(入力シート!$I$14,W2,1))</f>
        <v/>
      </c>
      <c r="AB28" s="845"/>
      <c r="AC28" s="845" t="str">
        <f>IF(入力シート!$I$14="","",MID(入力シート!$I$14,Y2,1))</f>
        <v/>
      </c>
      <c r="AD28" s="845"/>
      <c r="AE28" s="845" t="str">
        <f>IF(入力シート!$I$14="","",MID(入力シート!$I$14,AA2,1))</f>
        <v/>
      </c>
      <c r="AF28" s="845"/>
      <c r="AG28" s="845" t="str">
        <f>IF(入力シート!$I$14="","",MID(入力シート!$I$14,AC2,1))</f>
        <v/>
      </c>
      <c r="AH28" s="845"/>
      <c r="AI28" s="845" t="str">
        <f>IF(入力シート!$I$14="","",MID(入力シート!$I$14,AE2,1))</f>
        <v/>
      </c>
      <c r="AJ28" s="845"/>
      <c r="AK28" s="845" t="str">
        <f>IF(入力シート!$I$14="","",MID(入力シート!$I$14,AG2,1))</f>
        <v/>
      </c>
      <c r="AL28" s="845"/>
      <c r="AM28" s="845" t="str">
        <f>IF(入力シート!$I$14="","",MID(入力シート!$I$14,AI2,1))</f>
        <v/>
      </c>
      <c r="AN28" s="845"/>
      <c r="AO28" s="839" t="str">
        <f>IF(入力シート!$I$14="","",MID(入力シート!$I$14,AK2,1))</f>
        <v/>
      </c>
      <c r="AP28" s="840"/>
      <c r="BF28" s="423" t="s">
        <v>81</v>
      </c>
      <c r="BG28" s="423"/>
      <c r="BH28" s="423"/>
      <c r="BI28" s="424" t="s">
        <v>82</v>
      </c>
      <c r="BJ28" s="424"/>
    </row>
    <row r="29" spans="2:139" ht="12" customHeight="1" thickBot="1">
      <c r="B29" s="924"/>
      <c r="C29" s="925"/>
      <c r="D29" s="925"/>
      <c r="E29" s="925"/>
      <c r="F29" s="925"/>
      <c r="G29" s="925"/>
      <c r="H29" s="925"/>
      <c r="I29" s="925"/>
      <c r="J29" s="925"/>
      <c r="K29" s="926"/>
      <c r="L29" s="945"/>
      <c r="M29" s="946"/>
      <c r="N29" s="946"/>
      <c r="O29" s="946"/>
      <c r="P29" s="947"/>
      <c r="Q29" s="872"/>
      <c r="R29" s="852"/>
      <c r="S29" s="841"/>
      <c r="T29" s="852"/>
      <c r="U29" s="841"/>
      <c r="V29" s="852"/>
      <c r="W29" s="841"/>
      <c r="X29" s="852"/>
      <c r="Y29" s="846"/>
      <c r="Z29" s="846"/>
      <c r="AA29" s="846"/>
      <c r="AB29" s="846"/>
      <c r="AC29" s="846"/>
      <c r="AD29" s="846"/>
      <c r="AE29" s="846"/>
      <c r="AF29" s="846"/>
      <c r="AG29" s="846"/>
      <c r="AH29" s="846"/>
      <c r="AI29" s="846"/>
      <c r="AJ29" s="846"/>
      <c r="AK29" s="846"/>
      <c r="AL29" s="846"/>
      <c r="AM29" s="846"/>
      <c r="AN29" s="846"/>
      <c r="AO29" s="841"/>
      <c r="AP29" s="842"/>
    </row>
    <row r="30" spans="2:139" ht="12" customHeight="1">
      <c r="B30" s="924"/>
      <c r="C30" s="925"/>
      <c r="D30" s="925"/>
      <c r="E30" s="925"/>
      <c r="F30" s="925"/>
      <c r="G30" s="925"/>
      <c r="H30" s="925"/>
      <c r="I30" s="925"/>
      <c r="J30" s="925"/>
      <c r="K30" s="926"/>
      <c r="L30" s="853" t="s">
        <v>15</v>
      </c>
      <c r="M30" s="854"/>
      <c r="N30" s="854"/>
      <c r="O30" s="854"/>
      <c r="P30" s="855"/>
      <c r="Q30" s="871" t="str">
        <f>IF(入力シート!$V$14="","",MID(入力シート!$V$14,M2,1))</f>
        <v/>
      </c>
      <c r="R30" s="851"/>
      <c r="S30" s="839" t="str">
        <f>IF(入力シート!$V$14="","",MID(入力シート!$V$14,O2,1))</f>
        <v/>
      </c>
      <c r="T30" s="851"/>
      <c r="U30" s="839" t="str">
        <f>IF(入力シート!$V$14="","",MID(入力シート!$V$14,Q2,1))</f>
        <v/>
      </c>
      <c r="V30" s="851"/>
      <c r="W30" s="839" t="str">
        <f>IF(入力シート!$V$14="","",MID(入力シート!$V$14,S2,1))</f>
        <v/>
      </c>
      <c r="X30" s="851"/>
      <c r="Y30" s="845" t="str">
        <f>IF(入力シート!$V$14="","",MID(入力シート!$V$14,U2,1))</f>
        <v/>
      </c>
      <c r="Z30" s="845"/>
      <c r="AA30" s="845" t="str">
        <f>IF(入力シート!$V$14="","",MID(入力シート!$V$14,W2,1))</f>
        <v/>
      </c>
      <c r="AB30" s="845"/>
      <c r="AC30" s="845" t="str">
        <f>IF(入力シート!$V$14="","",MID(入力シート!$V$14,Y2,1))</f>
        <v/>
      </c>
      <c r="AD30" s="845"/>
      <c r="AE30" s="845" t="str">
        <f>IF(入力シート!$V$14="","",MID(入力シート!$V$14,AA2,1))</f>
        <v/>
      </c>
      <c r="AF30" s="845"/>
      <c r="AG30" s="845" t="str">
        <f>IF(入力シート!$V$14="","",MID(入力シート!$V$14,AC2,1))</f>
        <v/>
      </c>
      <c r="AH30" s="845"/>
      <c r="AI30" s="845" t="str">
        <f>IF(入力シート!$V$14="","",MID(入力シート!$V$14,AE2,1))</f>
        <v/>
      </c>
      <c r="AJ30" s="845"/>
      <c r="AK30" s="845" t="str">
        <f>IF(入力シート!$V$14="","",MID(入力シート!$V$14,AG2,1))</f>
        <v/>
      </c>
      <c r="AL30" s="845"/>
      <c r="AM30" s="845" t="str">
        <f>IF(入力シート!$V$14="","",MID(入力シート!$V$14,AI2,1))</f>
        <v/>
      </c>
      <c r="AN30" s="847"/>
    </row>
    <row r="31" spans="2:139" ht="12" customHeight="1" thickBot="1">
      <c r="B31" s="924"/>
      <c r="C31" s="925"/>
      <c r="D31" s="925"/>
      <c r="E31" s="925"/>
      <c r="F31" s="925"/>
      <c r="G31" s="925"/>
      <c r="H31" s="925"/>
      <c r="I31" s="925"/>
      <c r="J31" s="925"/>
      <c r="K31" s="926"/>
      <c r="L31" s="859"/>
      <c r="M31" s="860"/>
      <c r="N31" s="860"/>
      <c r="O31" s="860"/>
      <c r="P31" s="861"/>
      <c r="Q31" s="1024"/>
      <c r="R31" s="979"/>
      <c r="S31" s="978"/>
      <c r="T31" s="979"/>
      <c r="U31" s="978"/>
      <c r="V31" s="979"/>
      <c r="W31" s="978"/>
      <c r="X31" s="979"/>
      <c r="Y31" s="849"/>
      <c r="Z31" s="849"/>
      <c r="AA31" s="849"/>
      <c r="AB31" s="849"/>
      <c r="AC31" s="849"/>
      <c r="AD31" s="849"/>
      <c r="AE31" s="849"/>
      <c r="AF31" s="849"/>
      <c r="AG31" s="849"/>
      <c r="AH31" s="849"/>
      <c r="AI31" s="849"/>
      <c r="AJ31" s="849"/>
      <c r="AK31" s="849"/>
      <c r="AL31" s="849"/>
      <c r="AM31" s="849"/>
      <c r="AN31" s="850"/>
    </row>
    <row r="32" spans="2:139" ht="12" customHeight="1">
      <c r="B32" s="924"/>
      <c r="C32" s="925"/>
      <c r="D32" s="925"/>
      <c r="E32" s="925"/>
      <c r="F32" s="925"/>
      <c r="G32" s="925"/>
      <c r="H32" s="925"/>
      <c r="I32" s="925"/>
      <c r="J32" s="925"/>
      <c r="K32" s="926"/>
      <c r="L32" s="853" t="s">
        <v>13</v>
      </c>
      <c r="M32" s="854"/>
      <c r="N32" s="854"/>
      <c r="O32" s="854"/>
      <c r="P32" s="854"/>
      <c r="Q32" s="871" t="str">
        <f>IF(入力シート!$N$13="","",MID(入力シート!$CR$13,M2,1))</f>
        <v/>
      </c>
      <c r="R32" s="851"/>
      <c r="S32" s="839" t="str">
        <f>IF(入力シート!$N$13="","",MID(入力シート!$CR$13,O2,1))</f>
        <v/>
      </c>
      <c r="T32" s="851"/>
      <c r="U32" s="839" t="str">
        <f>IF(入力シート!$N$13="","",MID(入力シート!$CR$13,Q2,1))</f>
        <v/>
      </c>
      <c r="V32" s="851"/>
      <c r="W32" s="839" t="str">
        <f>IF(入力シート!$N$13="","",MID(入力シート!$CR$13,S2,1))</f>
        <v/>
      </c>
      <c r="X32" s="851"/>
      <c r="Y32" s="839" t="str">
        <f>IF(入力シート!$N$13="","",MID(入力シート!$CR$13,U2,1))</f>
        <v/>
      </c>
      <c r="Z32" s="851"/>
      <c r="AA32" s="839" t="str">
        <f>IF(入力シート!$N$13="","",MID(入力シート!$CR$13,W2,1))</f>
        <v/>
      </c>
      <c r="AB32" s="851"/>
      <c r="AC32" s="839" t="str">
        <f>IF(入力シート!$N$13="","",MID(入力シート!$CR$13,Y2,1))</f>
        <v/>
      </c>
      <c r="AD32" s="851"/>
      <c r="AE32" s="839" t="str">
        <f>IF(入力シート!$N$13="","",MID(入力シート!$CR$13,AA2,1))</f>
        <v/>
      </c>
      <c r="AF32" s="851"/>
      <c r="AG32" s="839" t="str">
        <f>IF(入力シート!$N$13="","",MID(入力シート!$CR$13,AC2,1))</f>
        <v/>
      </c>
      <c r="AH32" s="851"/>
      <c r="AI32" s="839" t="str">
        <f>IF(入力シート!$N$13="","",MID(入力シート!$CR$13,AE2,1))</f>
        <v/>
      </c>
      <c r="AJ32" s="851"/>
      <c r="AK32" s="839" t="str">
        <f>IF(入力シート!$N$13="","",MID(入力シート!$CR$13,AG2,1))</f>
        <v/>
      </c>
      <c r="AL32" s="851"/>
      <c r="AM32" s="839" t="str">
        <f>IF(入力シート!$N$13="","",MID(入力シート!$CR$13,AI2,1))</f>
        <v/>
      </c>
      <c r="AN32" s="851"/>
      <c r="AO32" s="839" t="str">
        <f>IF(入力シート!$N$13="","",MID(入力シート!$CR$13,AK2,1))</f>
        <v/>
      </c>
      <c r="AP32" s="851"/>
      <c r="AQ32" s="839" t="str">
        <f>IF(入力シート!$N$13="","",MID(入力シート!$CR$13,AM2,1))</f>
        <v/>
      </c>
      <c r="AR32" s="851"/>
      <c r="AS32" s="839" t="str">
        <f>IF(入力シート!$N$13="","",MID(入力シート!$CR$13,AO2,1))</f>
        <v/>
      </c>
      <c r="AT32" s="851"/>
      <c r="AU32" s="839" t="str">
        <f>IF(入力シート!$N$13="","",MID(入力シート!$CR$13,AQ2,1))</f>
        <v/>
      </c>
      <c r="AV32" s="851"/>
      <c r="AW32" s="839" t="str">
        <f>IF(入力シート!$N$13="","",MID(入力シート!$CR$13,AS2,1))</f>
        <v/>
      </c>
      <c r="AX32" s="851"/>
      <c r="AY32" s="839" t="str">
        <f>IF(入力シート!$N$13="","",MID(入力シート!$CR$13,AU2,1))</f>
        <v/>
      </c>
      <c r="AZ32" s="851"/>
      <c r="BA32" s="839" t="str">
        <f>IF(入力シート!$N$13="","",MID(入力シート!$CR$13,AW2,1))</f>
        <v/>
      </c>
      <c r="BB32" s="851"/>
      <c r="BC32" s="839" t="str">
        <f>IF(入力シート!$N$13="","",MID(入力シート!$CR$13,AY2,1))</f>
        <v/>
      </c>
      <c r="BD32" s="851"/>
      <c r="BE32" s="839" t="str">
        <f>IF(入力シート!$N$13="","",MID(入力シート!$CR$13,BA2,1))</f>
        <v/>
      </c>
      <c r="BF32" s="851"/>
      <c r="BG32" s="839" t="str">
        <f>IF(入力シート!$N$13="","",MID(入力シート!$CR$13,BC2,1))</f>
        <v/>
      </c>
      <c r="BH32" s="851"/>
      <c r="BI32" s="839" t="str">
        <f>IF(入力シート!$N$13="","",MID(入力シート!$CR$13,BE2,1))</f>
        <v/>
      </c>
      <c r="BJ32" s="851"/>
      <c r="BK32" s="839" t="str">
        <f>IF(入力シート!$N$13="","",MID(入力シート!$CR$13,BG2,1))</f>
        <v/>
      </c>
      <c r="BL32" s="851"/>
      <c r="BM32" s="839" t="str">
        <f>IF(入力シート!$N$13="","",MID(入力シート!$CR$13,BI2,1))</f>
        <v/>
      </c>
      <c r="BN32" s="840"/>
      <c r="DT32" s="832"/>
      <c r="DU32" s="832"/>
      <c r="DV32" s="832"/>
      <c r="DW32" s="832"/>
      <c r="DX32" s="832"/>
      <c r="DY32" s="832"/>
      <c r="DZ32" s="832"/>
      <c r="EA32" s="832"/>
      <c r="EB32" s="832"/>
      <c r="EC32" s="832"/>
      <c r="ED32" s="832"/>
      <c r="EE32" s="832"/>
      <c r="EF32" s="832"/>
      <c r="EG32" s="832"/>
      <c r="EH32" s="832"/>
      <c r="EI32" s="832"/>
    </row>
    <row r="33" spans="2:139" ht="12" customHeight="1" thickBot="1">
      <c r="B33" s="924"/>
      <c r="C33" s="925"/>
      <c r="D33" s="925"/>
      <c r="E33" s="925"/>
      <c r="F33" s="925"/>
      <c r="G33" s="925"/>
      <c r="H33" s="925"/>
      <c r="I33" s="925"/>
      <c r="J33" s="925"/>
      <c r="K33" s="926"/>
      <c r="L33" s="856"/>
      <c r="M33" s="857"/>
      <c r="N33" s="857"/>
      <c r="O33" s="857"/>
      <c r="P33" s="857"/>
      <c r="Q33" s="872"/>
      <c r="R33" s="852"/>
      <c r="S33" s="841"/>
      <c r="T33" s="852"/>
      <c r="U33" s="841"/>
      <c r="V33" s="852"/>
      <c r="W33" s="841"/>
      <c r="X33" s="852"/>
      <c r="Y33" s="841"/>
      <c r="Z33" s="852"/>
      <c r="AA33" s="841"/>
      <c r="AB33" s="852"/>
      <c r="AC33" s="841"/>
      <c r="AD33" s="852"/>
      <c r="AE33" s="841"/>
      <c r="AF33" s="852"/>
      <c r="AG33" s="841"/>
      <c r="AH33" s="852"/>
      <c r="AI33" s="841"/>
      <c r="AJ33" s="852"/>
      <c r="AK33" s="841"/>
      <c r="AL33" s="852"/>
      <c r="AM33" s="841"/>
      <c r="AN33" s="852"/>
      <c r="AO33" s="841"/>
      <c r="AP33" s="852"/>
      <c r="AQ33" s="841"/>
      <c r="AR33" s="852"/>
      <c r="AS33" s="841"/>
      <c r="AT33" s="852"/>
      <c r="AU33" s="841"/>
      <c r="AV33" s="852"/>
      <c r="AW33" s="841"/>
      <c r="AX33" s="852"/>
      <c r="AY33" s="841"/>
      <c r="AZ33" s="852"/>
      <c r="BA33" s="841"/>
      <c r="BB33" s="852"/>
      <c r="BC33" s="841"/>
      <c r="BD33" s="852"/>
      <c r="BE33" s="841"/>
      <c r="BF33" s="852"/>
      <c r="BG33" s="841"/>
      <c r="BH33" s="852"/>
      <c r="BI33" s="841"/>
      <c r="BJ33" s="852"/>
      <c r="BK33" s="841"/>
      <c r="BL33" s="852"/>
      <c r="BM33" s="841"/>
      <c r="BN33" s="842"/>
      <c r="DT33" s="832"/>
      <c r="DU33" s="832"/>
      <c r="DV33" s="832"/>
      <c r="DW33" s="832"/>
      <c r="DX33" s="832"/>
      <c r="DY33" s="832"/>
      <c r="DZ33" s="832"/>
      <c r="EA33" s="832"/>
      <c r="EB33" s="832"/>
      <c r="EC33" s="832"/>
      <c r="ED33" s="832"/>
      <c r="EE33" s="832"/>
      <c r="EF33" s="832"/>
      <c r="EG33" s="832"/>
      <c r="EH33" s="832"/>
      <c r="EI33" s="832"/>
    </row>
    <row r="34" spans="2:139" ht="12" customHeight="1">
      <c r="B34" s="924"/>
      <c r="C34" s="925"/>
      <c r="D34" s="925"/>
      <c r="E34" s="925"/>
      <c r="F34" s="925"/>
      <c r="G34" s="925"/>
      <c r="H34" s="925"/>
      <c r="I34" s="925"/>
      <c r="J34" s="925"/>
      <c r="K34" s="926"/>
      <c r="L34" s="856"/>
      <c r="M34" s="857"/>
      <c r="N34" s="857"/>
      <c r="O34" s="857"/>
      <c r="P34" s="857"/>
      <c r="Q34" s="1004" t="str">
        <f>IF(入力シート!$N$13="","",MID(入力シート!$CR$13,BK2,1))</f>
        <v/>
      </c>
      <c r="R34" s="845"/>
      <c r="S34" s="845" t="str">
        <f>IF(入力シート!$N$13="","",MID(入力シート!$CR$13,BM2,1))</f>
        <v/>
      </c>
      <c r="T34" s="845"/>
      <c r="U34" s="845" t="str">
        <f>IF(入力シート!$N$13="","",MID(入力シート!$CR$13,BO2,1))</f>
        <v/>
      </c>
      <c r="V34" s="845"/>
      <c r="W34" s="845" t="str">
        <f>IF(入力シート!$N$13="","",MID(入力シート!$CR$13,BQ2,1))</f>
        <v/>
      </c>
      <c r="X34" s="845"/>
      <c r="Y34" s="845" t="str">
        <f>IF(入力シート!$N$13="","",MID(入力シート!$CR$13,BS2,1))</f>
        <v/>
      </c>
      <c r="Z34" s="845"/>
      <c r="AA34" s="845" t="str">
        <f>IF(入力シート!$N$13="","",MID(入力シート!$CR$13,BU2,1))</f>
        <v/>
      </c>
      <c r="AB34" s="845"/>
      <c r="AC34" s="845" t="str">
        <f>IF(入力シート!$N$13="","",MID(入力シート!$CR$13,BW2,1))</f>
        <v/>
      </c>
      <c r="AD34" s="845"/>
      <c r="AE34" s="845" t="str">
        <f>IF(入力シート!$N$13="","",MID(入力シート!$CR$13,BY2,1))</f>
        <v/>
      </c>
      <c r="AF34" s="845"/>
      <c r="AG34" s="845" t="str">
        <f>IF(入力シート!$N$13="","",MID(入力シート!$CR$13,CA2,1))</f>
        <v/>
      </c>
      <c r="AH34" s="845"/>
      <c r="AI34" s="845" t="str">
        <f>IF(入力シート!$N$13="","",MID(入力シート!$CR$13,CC2,1))</f>
        <v/>
      </c>
      <c r="AJ34" s="845"/>
      <c r="AK34" s="845" t="str">
        <f>IF(入力シート!$N$13="","",MID(入力シート!$CR$13,CE2,1))</f>
        <v/>
      </c>
      <c r="AL34" s="845"/>
      <c r="AM34" s="845" t="str">
        <f>IF(入力シート!$N$13="","",MID(入力シート!$CR$13,CG2,1))</f>
        <v/>
      </c>
      <c r="AN34" s="845"/>
      <c r="AO34" s="845" t="str">
        <f>IF(入力シート!$N$13="","",MID(入力シート!$CR$13,CI2,1))</f>
        <v/>
      </c>
      <c r="AP34" s="845"/>
      <c r="AQ34" s="845" t="str">
        <f>IF(入力シート!$N$13="","",MID(入力シート!$CR$13,CK2,1))</f>
        <v/>
      </c>
      <c r="AR34" s="845"/>
      <c r="AS34" s="845" t="str">
        <f>IF(入力シート!$N$13="","",MID(入力シート!$CR$13,CM2,1))</f>
        <v/>
      </c>
      <c r="AT34" s="845"/>
      <c r="AU34" s="845" t="str">
        <f>IF(入力シート!$N$13="","",MID(入力シート!$CR$13,CO2,1))</f>
        <v/>
      </c>
      <c r="AV34" s="845"/>
      <c r="AW34" s="845" t="str">
        <f>IF(入力シート!$N$13="","",MID(入力シート!$CR$13,CQ2,1))</f>
        <v/>
      </c>
      <c r="AX34" s="845"/>
      <c r="AY34" s="845" t="str">
        <f>IF(入力シート!$N$13="","",MID(入力シート!$CR$13,CS2,1))</f>
        <v/>
      </c>
      <c r="AZ34" s="845"/>
      <c r="BA34" s="845" t="str">
        <f>IF(入力シート!$N$13="","",MID(入力シート!$CR$13,CU2,1))</f>
        <v/>
      </c>
      <c r="BB34" s="845"/>
      <c r="BC34" s="845" t="str">
        <f>IF(入力シート!$N$13="","",MID(入力シート!$CR$13,CW2,1))</f>
        <v/>
      </c>
      <c r="BD34" s="845"/>
      <c r="BE34" s="845" t="str">
        <f>IF(入力シート!$N$13="","",MID(入力シート!$CR$13,CY2,1))</f>
        <v/>
      </c>
      <c r="BF34" s="845"/>
      <c r="BG34" s="845" t="str">
        <f>IF(入力シート!$N$13="","",MID(入力シート!$CR$13,DA2,1))</f>
        <v/>
      </c>
      <c r="BH34" s="845"/>
      <c r="BI34" s="845" t="str">
        <f>IF(入力シート!$N$13="","",MID(入力シート!$CR$13,DC2,1))</f>
        <v/>
      </c>
      <c r="BJ34" s="845"/>
      <c r="BK34" s="845" t="str">
        <f>IF(入力シート!$N$13="","",MID(入力シート!$CR$13,DE2,1))</f>
        <v/>
      </c>
      <c r="BL34" s="845"/>
      <c r="BM34" s="845" t="str">
        <f>IF(入力シート!$N$13="","",MID(入力シート!$CR$13,DG2,1))</f>
        <v/>
      </c>
      <c r="BN34" s="847"/>
      <c r="DT34" s="14"/>
      <c r="DU34" s="14"/>
      <c r="DV34" s="14"/>
      <c r="DW34" s="14"/>
      <c r="DX34" s="14"/>
      <c r="DY34" s="14"/>
      <c r="DZ34" s="14"/>
      <c r="EA34" s="14"/>
      <c r="EB34" s="14"/>
      <c r="EC34" s="14"/>
      <c r="ED34" s="14"/>
      <c r="EE34" s="14"/>
      <c r="EF34" s="14"/>
      <c r="EG34" s="14"/>
      <c r="EH34" s="14"/>
      <c r="EI34" s="14"/>
    </row>
    <row r="35" spans="2:139" ht="12" customHeight="1" thickBot="1">
      <c r="B35" s="927"/>
      <c r="C35" s="928"/>
      <c r="D35" s="928"/>
      <c r="E35" s="928"/>
      <c r="F35" s="928"/>
      <c r="G35" s="928"/>
      <c r="H35" s="928"/>
      <c r="I35" s="928"/>
      <c r="J35" s="928"/>
      <c r="K35" s="929"/>
      <c r="L35" s="859"/>
      <c r="M35" s="860"/>
      <c r="N35" s="860"/>
      <c r="O35" s="860"/>
      <c r="P35" s="860"/>
      <c r="Q35" s="1005"/>
      <c r="R35" s="846"/>
      <c r="S35" s="846"/>
      <c r="T35" s="846"/>
      <c r="U35" s="846"/>
      <c r="V35" s="846"/>
      <c r="W35" s="846"/>
      <c r="X35" s="846"/>
      <c r="Y35" s="846"/>
      <c r="Z35" s="846"/>
      <c r="AA35" s="846"/>
      <c r="AB35" s="846"/>
      <c r="AC35" s="846"/>
      <c r="AD35" s="846"/>
      <c r="AE35" s="846"/>
      <c r="AF35" s="846"/>
      <c r="AG35" s="846"/>
      <c r="AH35" s="846"/>
      <c r="AI35" s="846"/>
      <c r="AJ35" s="846"/>
      <c r="AK35" s="846"/>
      <c r="AL35" s="846"/>
      <c r="AM35" s="846"/>
      <c r="AN35" s="846"/>
      <c r="AO35" s="846"/>
      <c r="AP35" s="846"/>
      <c r="AQ35" s="846"/>
      <c r="AR35" s="846"/>
      <c r="AS35" s="846"/>
      <c r="AT35" s="846"/>
      <c r="AU35" s="846"/>
      <c r="AV35" s="846"/>
      <c r="AW35" s="846"/>
      <c r="AX35" s="846"/>
      <c r="AY35" s="846"/>
      <c r="AZ35" s="846"/>
      <c r="BA35" s="846"/>
      <c r="BB35" s="846"/>
      <c r="BC35" s="846"/>
      <c r="BD35" s="846"/>
      <c r="BE35" s="846"/>
      <c r="BF35" s="846"/>
      <c r="BG35" s="846"/>
      <c r="BH35" s="846"/>
      <c r="BI35" s="846"/>
      <c r="BJ35" s="846"/>
      <c r="BK35" s="846"/>
      <c r="BL35" s="846"/>
      <c r="BM35" s="846"/>
      <c r="BN35" s="848"/>
      <c r="DT35" s="14"/>
      <c r="DU35" s="14"/>
      <c r="DV35" s="14"/>
      <c r="DW35" s="14"/>
      <c r="DX35" s="14"/>
      <c r="DY35" s="14"/>
      <c r="DZ35" s="14"/>
      <c r="EA35" s="14"/>
      <c r="EB35" s="14"/>
      <c r="EC35" s="14"/>
      <c r="ED35" s="14"/>
      <c r="EE35" s="14"/>
      <c r="EF35" s="14"/>
      <c r="EG35" s="14"/>
      <c r="EH35" s="14"/>
      <c r="EI35" s="14"/>
    </row>
    <row r="36" spans="2:139" ht="12" customHeight="1" thickBot="1">
      <c r="B36" s="862" t="s">
        <v>561</v>
      </c>
      <c r="C36" s="863"/>
      <c r="D36" s="863"/>
      <c r="E36" s="863"/>
      <c r="F36" s="863"/>
      <c r="G36" s="863"/>
      <c r="H36" s="863"/>
      <c r="I36" s="863"/>
      <c r="J36" s="863"/>
      <c r="K36" s="864"/>
      <c r="L36" s="939" t="s">
        <v>66</v>
      </c>
      <c r="M36" s="1006"/>
      <c r="N36" s="1006"/>
      <c r="O36" s="1006"/>
      <c r="P36" s="1007"/>
      <c r="Q36" s="1014" t="str">
        <f>IF(入力シート!$I$18="","",IF(入力シート!$I$18=入力シート!$CV$5,MID(入力シート!$R$22,M1,1),""))</f>
        <v/>
      </c>
      <c r="R36" s="836" t="str">
        <f>IF(入力シート!$I$18="","",IF(入力シート!$I$18=入力シート!$CV$5,MID(入力シート!$R$22,N1,1),""))</f>
        <v/>
      </c>
      <c r="S36" s="836" t="str">
        <f>IF(入力シート!$I$18="","",IF(入力シート!$I$18=入力シート!$CV$5,MID(入力シート!$R$22,O1,1),""))</f>
        <v/>
      </c>
      <c r="T36" s="836" t="str">
        <f>IF(入力シート!$I$18="","",IF(入力シート!$I$18=入力シート!$CV$5,MID(入力シート!$R$22,P1,1),""))</f>
        <v/>
      </c>
      <c r="U36" s="836" t="str">
        <f>IF(入力シート!$I$18="","",IF(入力シート!$I$18=入力シート!$CV$5,MID(入力シート!$R$22,Q1,1),""))</f>
        <v/>
      </c>
      <c r="V36" s="836" t="str">
        <f>IF(入力シート!$I$18="","",IF(入力シート!$I$18=入力シート!$CV$5,MID(入力シート!$R$22,R1,1),""))</f>
        <v/>
      </c>
      <c r="W36" s="836" t="str">
        <f>IF(入力シート!$I$18="","",IF(入力シート!$I$18=入力シート!$CV$5,MID(入力シート!$R$22,S1,1),""))</f>
        <v/>
      </c>
      <c r="X36" s="836" t="str">
        <f>IF(入力シート!$I$18="","",IF(入力シート!$I$18=入力シート!$CV$5,MID(入力シート!$R$22,T1,1),""))</f>
        <v/>
      </c>
      <c r="Y36" s="836" t="str">
        <f>IF(入力シート!$I$18="","",IF(入力シート!$I$18=入力シート!$CV$5,MID(入力シート!$R$22,U1,1),""))</f>
        <v/>
      </c>
      <c r="Z36" s="836" t="str">
        <f>IF(入力シート!$I$18="","",IF(入力シート!$I$18=入力シート!$CV$5,MID(入力シート!$R$22,V1,1),""))</f>
        <v/>
      </c>
      <c r="AA36" s="836" t="str">
        <f>IF(入力シート!$I$18="","",IF(入力シート!$I$18=入力シート!$CV$5,MID(入力シート!$R$22,W1,1),""))</f>
        <v/>
      </c>
      <c r="AB36" s="836" t="str">
        <f>IF(入力シート!$I$18="","",IF(入力シート!$I$18=入力シート!$CV$5,MID(入力シート!$R$22,X1,1),""))</f>
        <v/>
      </c>
      <c r="AC36" s="836" t="str">
        <f>IF(入力シート!$I$18="","",IF(入力シート!$I$18=入力シート!$CV$5,MID(入力シート!$R$22,Y1,1),""))</f>
        <v/>
      </c>
      <c r="AD36" s="836" t="str">
        <f>IF(入力シート!$I$18="","",IF(入力シート!$I$18=入力シート!$CV$5,MID(入力シート!$R$22,Z1,1),""))</f>
        <v/>
      </c>
      <c r="AE36" s="836" t="str">
        <f>IF(入力シート!$I$18="","",IF(入力シート!$I$18=入力シート!$CV$5,MID(入力シート!$R$22,AA1,1),""))</f>
        <v/>
      </c>
      <c r="AF36" s="836" t="str">
        <f>IF(入力シート!$I$18="","",IF(入力シート!$I$18=入力シート!$CV$5,MID(入力シート!$R$22,AB1,1),""))</f>
        <v/>
      </c>
      <c r="AG36" s="836" t="str">
        <f>IF(入力シート!$I$18="","",IF(入力シート!$I$18=入力シート!$CV$5,MID(入力シート!$R$22,AC1,1),""))</f>
        <v/>
      </c>
      <c r="AH36" s="836" t="str">
        <f>IF(入力シート!$I$18="","",IF(入力シート!$I$18=入力シート!$CV$5,MID(入力シート!$R$22,AD1,1),""))</f>
        <v/>
      </c>
      <c r="AI36" s="836" t="str">
        <f>IF(入力シート!$I$18="","",IF(入力シート!$I$18=入力シート!$CV$5,MID(入力シート!$R$22,AE1,1),""))</f>
        <v/>
      </c>
      <c r="AJ36" s="836" t="str">
        <f>IF(入力シート!$I$18="","",IF(入力シート!$I$18=入力シート!$CV$5,MID(入力シート!$R$22,AF1,1),""))</f>
        <v/>
      </c>
      <c r="AK36" s="836" t="str">
        <f>IF(入力シート!$I$18="","",IF(入力シート!$I$18=入力シート!$CV$5,MID(入力シート!$R$22,AG1,1),""))</f>
        <v/>
      </c>
      <c r="AL36" s="836" t="str">
        <f>IF(入力シート!$I$18="","",IF(入力シート!$I$18=入力シート!$CV$5,MID(入力シート!$R$22,AH1,1),""))</f>
        <v/>
      </c>
      <c r="AM36" s="836" t="str">
        <f>IF(入力シート!$I$18="","",IF(入力シート!$I$18=入力シート!$CV$5,MID(入力シート!$R$22,AI1,1),""))</f>
        <v/>
      </c>
      <c r="AN36" s="836" t="str">
        <f>IF(入力シート!$I$18="","",IF(入力シート!$I$18=入力シート!$CV$5,MID(入力シート!$R$22,AJ1,1),""))</f>
        <v/>
      </c>
      <c r="AO36" s="836" t="str">
        <f>IF(入力シート!$I$18="","",IF(入力シート!$I$18=入力シート!$CV$5,MID(入力シート!$R$22,AK1,1),""))</f>
        <v/>
      </c>
      <c r="AP36" s="836" t="str">
        <f>IF(入力シート!$I$18="","",IF(入力シート!$I$18=入力シート!$CV$5,MID(入力シート!$R$22,AL1,1),""))</f>
        <v/>
      </c>
      <c r="AQ36" s="836" t="str">
        <f>IF(入力シート!$I$18="","",IF(入力シート!$I$18=入力シート!$CV$5,MID(入力シート!$R$22,AM1,1),""))</f>
        <v/>
      </c>
      <c r="AR36" s="836" t="str">
        <f>IF(入力シート!$I$18="","",IF(入力シート!$I$18=入力シート!$CV$5,MID(入力シート!$R$22,AN1,1),""))</f>
        <v/>
      </c>
      <c r="AS36" s="835" t="str">
        <f>IF(入力シート!$I$18="","",IF(入力シート!$I$18=入力シート!$CV$5,MID(入力シート!$R$22,AO1,1),""))</f>
        <v/>
      </c>
      <c r="AT36" s="837" t="str">
        <f>IF(入力シート!$I$18="","",IF(入力シート!$I$18=入力シート!$CV$5,MID(入力シート!$R$22,AP1,1),""))</f>
        <v/>
      </c>
      <c r="AU36" s="16"/>
      <c r="AV36" s="16"/>
      <c r="AW36" s="16"/>
      <c r="AX36" s="16"/>
      <c r="AY36" s="16"/>
      <c r="AZ36" s="16"/>
      <c r="BA36" s="1"/>
      <c r="BB36" s="1"/>
      <c r="BC36" s="17"/>
      <c r="BD36" s="18"/>
      <c r="BE36" s="18"/>
      <c r="BF36" s="18"/>
      <c r="BG36" s="18"/>
      <c r="BH36" s="18"/>
      <c r="BI36" s="18"/>
      <c r="BJ36" s="17"/>
      <c r="BK36" s="1"/>
      <c r="BL36" s="1"/>
    </row>
    <row r="37" spans="2:139" ht="12" customHeight="1" thickBot="1">
      <c r="B37" s="865"/>
      <c r="C37" s="866"/>
      <c r="D37" s="866"/>
      <c r="E37" s="866"/>
      <c r="F37" s="866"/>
      <c r="G37" s="866"/>
      <c r="H37" s="866"/>
      <c r="I37" s="866"/>
      <c r="J37" s="866"/>
      <c r="K37" s="867"/>
      <c r="L37" s="939"/>
      <c r="M37" s="1006"/>
      <c r="N37" s="1006"/>
      <c r="O37" s="1006"/>
      <c r="P37" s="1007"/>
      <c r="Q37" s="1015"/>
      <c r="R37" s="844"/>
      <c r="S37" s="844"/>
      <c r="T37" s="844"/>
      <c r="U37" s="844"/>
      <c r="V37" s="844"/>
      <c r="W37" s="844"/>
      <c r="X37" s="844"/>
      <c r="Y37" s="844"/>
      <c r="Z37" s="844"/>
      <c r="AA37" s="844"/>
      <c r="AB37" s="844"/>
      <c r="AC37" s="844"/>
      <c r="AD37" s="844"/>
      <c r="AE37" s="844"/>
      <c r="AF37" s="844"/>
      <c r="AG37" s="844"/>
      <c r="AH37" s="844"/>
      <c r="AI37" s="844"/>
      <c r="AJ37" s="844"/>
      <c r="AK37" s="844"/>
      <c r="AL37" s="844"/>
      <c r="AM37" s="844"/>
      <c r="AN37" s="844"/>
      <c r="AO37" s="844"/>
      <c r="AP37" s="844"/>
      <c r="AQ37" s="844"/>
      <c r="AR37" s="844"/>
      <c r="AS37" s="836"/>
      <c r="AT37" s="838"/>
      <c r="AU37" s="1"/>
      <c r="AV37" s="1"/>
      <c r="AW37" s="1"/>
      <c r="AX37" s="1"/>
      <c r="AY37" s="1"/>
      <c r="AZ37" s="1"/>
      <c r="BA37" s="1"/>
      <c r="BB37" s="1"/>
      <c r="BC37" s="19"/>
      <c r="BD37" s="18"/>
      <c r="BE37" s="18"/>
      <c r="BF37" s="18"/>
      <c r="BG37" s="18"/>
      <c r="BH37" s="18"/>
      <c r="BI37" s="18"/>
      <c r="BJ37" s="19"/>
      <c r="BK37" s="1"/>
      <c r="BL37" s="1"/>
    </row>
    <row r="38" spans="2:139" ht="12" customHeight="1" thickBot="1">
      <c r="B38" s="865"/>
      <c r="C38" s="866"/>
      <c r="D38" s="866"/>
      <c r="E38" s="866"/>
      <c r="F38" s="866"/>
      <c r="G38" s="866"/>
      <c r="H38" s="866"/>
      <c r="I38" s="866"/>
      <c r="J38" s="866"/>
      <c r="K38" s="867"/>
      <c r="L38" s="939" t="s">
        <v>70</v>
      </c>
      <c r="M38" s="940"/>
      <c r="N38" s="940"/>
      <c r="O38" s="940"/>
      <c r="P38" s="941"/>
      <c r="Q38" s="1016" t="str">
        <f>IF(入力シート!$I$18="","",IF(入力シート!$I$18=入力シート!$CV$5,MID(入力シート!$R$21,M2,1),""))</f>
        <v/>
      </c>
      <c r="R38" s="974"/>
      <c r="S38" s="1017" t="str">
        <f>IF(入力シート!$I$18="","",IF(入力シート!$I$18=入力シート!$CV$5,MID(入力シート!$R$21,O2,1),""))</f>
        <v/>
      </c>
      <c r="T38" s="974"/>
      <c r="U38" s="1017" t="str">
        <f>IF(入力シート!$I$18="","",IF(入力シート!$I$18=入力シート!$CV$5,MID(入力シート!$R$21,Q2,1),""))</f>
        <v/>
      </c>
      <c r="V38" s="974"/>
      <c r="W38" s="1017" t="str">
        <f>IF(入力シート!$I$18="","",IF(入力シート!$I$18=入力シート!$CV$5,MID(入力シート!$R$21,S2,1),""))</f>
        <v/>
      </c>
      <c r="X38" s="974"/>
      <c r="Y38" s="843" t="str">
        <f>IF(入力シート!$I$18="","",IF(入力シート!$I$18=入力シート!$CV$5,MID(入力シート!$R$21,U2,1),""))</f>
        <v/>
      </c>
      <c r="Z38" s="843"/>
      <c r="AA38" s="843" t="str">
        <f>IF(入力シート!$I$18="","",IF(入力シート!$I$18=入力シート!$CV$5,MID(入力シート!$R$21,W2,1),""))</f>
        <v/>
      </c>
      <c r="AB38" s="843"/>
      <c r="AC38" s="843" t="str">
        <f>IF(入力シート!$I$18="","",IF(入力シート!$I$18=入力シート!$CV$5,MID(入力シート!$R$21,Y2,1),""))</f>
        <v/>
      </c>
      <c r="AD38" s="843"/>
      <c r="AE38" s="843" t="str">
        <f>IF(入力シート!$I$18="","",IF(入力シート!$I$18=入力シート!$CV$5,MID(入力シート!$R$21,AA2,1),""))</f>
        <v/>
      </c>
      <c r="AF38" s="843"/>
      <c r="AG38" s="843" t="str">
        <f>IF(入力シート!$I$18="","",IF(入力シート!$I$18=入力シート!$CV$5,MID(入力シート!$R$21,AC2,1),""))</f>
        <v/>
      </c>
      <c r="AH38" s="843"/>
      <c r="AI38" s="843" t="str">
        <f>IF(入力シート!$I$18="","",IF(入力シート!$I$18=入力シート!$CV$5,MID(入力シート!$R$21,AE2,1),""))</f>
        <v/>
      </c>
      <c r="AJ38" s="843"/>
      <c r="AK38" s="843" t="str">
        <f>IF(入力シート!$I$18="","",IF(入力シート!$I$18=入力シート!$CV$5,MID(入力シート!$R$21,AG2,1),""))</f>
        <v/>
      </c>
      <c r="AL38" s="843"/>
      <c r="AM38" s="843" t="str">
        <f>IF(入力シート!$I$18="","",IF(入力シート!$I$18=入力シート!$CV$5,MID(入力シート!$R$21,AI2,1),""))</f>
        <v/>
      </c>
      <c r="AN38" s="843"/>
      <c r="AO38" s="843" t="str">
        <f>IF(入力シート!$I$18="","",IF(入力シート!$I$18=入力シート!$CV$5,MID(入力シート!$R$21,AK2,1),""))</f>
        <v/>
      </c>
      <c r="AP38" s="843"/>
      <c r="AQ38" s="843" t="str">
        <f>IF(入力シート!$I$18="","",IF(入力シート!$I$18=入力シート!$CV$5,MID(入力シート!$R$21,AM2,1),""))</f>
        <v/>
      </c>
      <c r="AR38" s="843"/>
      <c r="AS38" s="839" t="str">
        <f>IF(入力シート!$I$18="","",IF(入力シート!$I$18=入力シート!$CV$5,MID(入力シート!$R$21,AO2,1),""))</f>
        <v/>
      </c>
      <c r="AT38" s="840"/>
      <c r="AU38" s="1"/>
      <c r="AV38" s="1"/>
      <c r="AW38" s="1"/>
      <c r="AX38" s="1"/>
      <c r="AY38" s="1"/>
      <c r="AZ38" s="1"/>
      <c r="BA38" s="1"/>
      <c r="BB38" s="1"/>
      <c r="BC38" s="1"/>
      <c r="BD38" s="1"/>
      <c r="BE38" s="1"/>
      <c r="BF38" s="1"/>
      <c r="BG38" s="1"/>
      <c r="BH38" s="1"/>
      <c r="BI38" s="1"/>
      <c r="BJ38" s="1"/>
      <c r="BK38" s="1"/>
      <c r="BL38" s="1"/>
    </row>
    <row r="39" spans="2:139" ht="12" customHeight="1" thickBot="1">
      <c r="B39" s="865"/>
      <c r="C39" s="866"/>
      <c r="D39" s="866"/>
      <c r="E39" s="866"/>
      <c r="F39" s="866"/>
      <c r="G39" s="866"/>
      <c r="H39" s="866"/>
      <c r="I39" s="866"/>
      <c r="J39" s="866"/>
      <c r="K39" s="867"/>
      <c r="L39" s="939"/>
      <c r="M39" s="940"/>
      <c r="N39" s="940"/>
      <c r="O39" s="940"/>
      <c r="P39" s="941"/>
      <c r="Q39" s="1016"/>
      <c r="R39" s="974"/>
      <c r="S39" s="1017"/>
      <c r="T39" s="974"/>
      <c r="U39" s="1017"/>
      <c r="V39" s="974"/>
      <c r="W39" s="1017"/>
      <c r="X39" s="974"/>
      <c r="Y39" s="843"/>
      <c r="Z39" s="843"/>
      <c r="AA39" s="843"/>
      <c r="AB39" s="843"/>
      <c r="AC39" s="843"/>
      <c r="AD39" s="843"/>
      <c r="AE39" s="843"/>
      <c r="AF39" s="843"/>
      <c r="AG39" s="843"/>
      <c r="AH39" s="843"/>
      <c r="AI39" s="843"/>
      <c r="AJ39" s="843"/>
      <c r="AK39" s="843"/>
      <c r="AL39" s="843"/>
      <c r="AM39" s="843"/>
      <c r="AN39" s="843"/>
      <c r="AO39" s="843"/>
      <c r="AP39" s="843"/>
      <c r="AQ39" s="843"/>
      <c r="AR39" s="843"/>
      <c r="AS39" s="841"/>
      <c r="AT39" s="842"/>
      <c r="AU39" s="17"/>
      <c r="AV39" s="17"/>
      <c r="AW39" s="17"/>
      <c r="AX39" s="17"/>
      <c r="AY39" s="17"/>
      <c r="AZ39" s="17"/>
      <c r="BA39" s="17"/>
      <c r="BB39" s="17"/>
      <c r="BC39" s="17"/>
      <c r="BD39" s="17"/>
      <c r="BE39" s="17"/>
      <c r="BF39" s="1"/>
      <c r="BG39" s="1"/>
      <c r="BH39" s="1"/>
      <c r="BI39" s="1"/>
      <c r="BJ39" s="1"/>
      <c r="BK39" s="1"/>
      <c r="BL39" s="1"/>
    </row>
    <row r="40" spans="2:139" ht="12" customHeight="1">
      <c r="B40" s="865"/>
      <c r="C40" s="866"/>
      <c r="D40" s="866"/>
      <c r="E40" s="866"/>
      <c r="F40" s="866"/>
      <c r="G40" s="866"/>
      <c r="H40" s="866"/>
      <c r="I40" s="866"/>
      <c r="J40" s="866"/>
      <c r="K40" s="867"/>
      <c r="L40" s="1008" t="s">
        <v>74</v>
      </c>
      <c r="M40" s="1009"/>
      <c r="N40" s="1009"/>
      <c r="O40" s="1009"/>
      <c r="P40" s="1010"/>
      <c r="Q40" s="871" t="str">
        <f>IF(入力シート!$I$18="","",IF(入力シート!$I$18=入力シート!$CV$5,MID(入力シート!$R$20,M2,1),""))</f>
        <v/>
      </c>
      <c r="R40" s="851"/>
      <c r="S40" s="839" t="str">
        <f>IF(入力シート!$I$18="","",IF(入力シート!$I$18=入力シート!$CV$5,MID(入力シート!$R$20,O2,1),""))</f>
        <v/>
      </c>
      <c r="T40" s="851"/>
      <c r="U40" s="839" t="str">
        <f>IF(入力シート!$I$18="","",IF(入力シート!$I$18=入力シート!$CV$5,MID(入力シート!$R$20,Q2,1),""))</f>
        <v/>
      </c>
      <c r="V40" s="851"/>
      <c r="W40" s="839" t="str">
        <f>IF(入力シート!$I$18="","",IF(入力シート!$I$18=入力シート!$CV$5,MID(入力シート!$R$20,S2,1),""))</f>
        <v/>
      </c>
      <c r="X40" s="851"/>
      <c r="Y40" s="839" t="str">
        <f>IF(入力シート!$I$18="","",IF(入力シート!$I$18=入力シート!$CV$5,MID(入力シート!$R$20,U2,1),""))</f>
        <v/>
      </c>
      <c r="Z40" s="851"/>
      <c r="AA40" s="839" t="str">
        <f>IF(入力シート!$I$18="","",IF(入力シート!$I$18=入力シート!$CV$5,MID(入力シート!$R$20,W2,1),""))</f>
        <v/>
      </c>
      <c r="AB40" s="851"/>
      <c r="AC40" s="839" t="str">
        <f>IF(入力シート!$I$18="","",IF(入力シート!$I$18=入力シート!$CV$5,MID(入力シート!$R$20,Y2,1),""))</f>
        <v/>
      </c>
      <c r="AD40" s="851"/>
      <c r="AE40" s="839" t="str">
        <f>IF(入力シート!$I$18="","",IF(入力シート!$I$18=入力シート!$CV$5,MID(入力シート!$R$20,AA2,1),""))</f>
        <v/>
      </c>
      <c r="AF40" s="851"/>
      <c r="AG40" s="839" t="str">
        <f>IF(入力シート!$I$18="","",IF(入力シート!$I$18=入力シート!$CV$5,MID(入力シート!$R$20,AC2,1),""))</f>
        <v/>
      </c>
      <c r="AH40" s="851"/>
      <c r="AI40" s="839" t="str">
        <f>IF(入力シート!$I$18="","",IF(入力シート!$I$18=入力シート!$CV$5,MID(入力シート!$R$20,AE2,1),""))</f>
        <v/>
      </c>
      <c r="AJ40" s="851"/>
      <c r="AK40" s="839" t="str">
        <f>IF(入力シート!$I$18="","",IF(入力シート!$I$18=入力シート!$CV$5,MID(入力シート!$R$20,AG2,1),""))</f>
        <v/>
      </c>
      <c r="AL40" s="851"/>
      <c r="AM40" s="839" t="str">
        <f>IF(入力シート!$I$18="","",IF(入力シート!$I$18=入力シート!$CV$5,MID(入力シート!$R$20,AI2,1),""))</f>
        <v/>
      </c>
      <c r="AN40" s="851"/>
      <c r="AO40" s="839" t="str">
        <f>IF(入力シート!$I$18="","",IF(入力シート!$I$18=入力シート!$CV$5,MID(入力シート!$R$20,AK2,1),""))</f>
        <v/>
      </c>
      <c r="AP40" s="851"/>
      <c r="AQ40" s="839" t="str">
        <f>IF(入力シート!$I$18="","",IF(入力シート!$I$18=入力シート!$CV$5,MID(入力シート!$R$20,AM2,1),""))</f>
        <v/>
      </c>
      <c r="AR40" s="851"/>
      <c r="AS40" s="839" t="str">
        <f>IF(入力シート!$I$18="","",IF(入力シート!$I$18=入力シート!$CV$5,MID(入力シート!$R$20,AO2,1),""))</f>
        <v/>
      </c>
      <c r="AT40" s="873"/>
      <c r="AU40" s="215"/>
      <c r="AV40" s="216"/>
      <c r="AW40" s="216"/>
      <c r="AX40" s="216"/>
      <c r="AY40" s="216"/>
      <c r="AZ40" s="216"/>
      <c r="BA40" s="216"/>
      <c r="BB40" s="216"/>
      <c r="BC40" s="17"/>
      <c r="BD40" s="17"/>
      <c r="BE40" s="17"/>
      <c r="BF40" s="1"/>
      <c r="BG40" s="1"/>
      <c r="BH40" s="1"/>
      <c r="BI40" s="1"/>
      <c r="BJ40" s="1"/>
      <c r="BK40" s="1"/>
      <c r="BL40" s="1"/>
    </row>
    <row r="41" spans="2:139" ht="12" customHeight="1" thickBot="1">
      <c r="B41" s="865"/>
      <c r="C41" s="866"/>
      <c r="D41" s="866"/>
      <c r="E41" s="866"/>
      <c r="F41" s="866"/>
      <c r="G41" s="866"/>
      <c r="H41" s="866"/>
      <c r="I41" s="866"/>
      <c r="J41" s="866"/>
      <c r="K41" s="867"/>
      <c r="L41" s="1011"/>
      <c r="M41" s="1012"/>
      <c r="N41" s="1012"/>
      <c r="O41" s="1012"/>
      <c r="P41" s="1013"/>
      <c r="Q41" s="872"/>
      <c r="R41" s="852"/>
      <c r="S41" s="841"/>
      <c r="T41" s="852"/>
      <c r="U41" s="841"/>
      <c r="V41" s="852"/>
      <c r="W41" s="841"/>
      <c r="X41" s="852"/>
      <c r="Y41" s="841"/>
      <c r="Z41" s="852"/>
      <c r="AA41" s="841"/>
      <c r="AB41" s="852"/>
      <c r="AC41" s="841"/>
      <c r="AD41" s="852"/>
      <c r="AE41" s="841"/>
      <c r="AF41" s="852"/>
      <c r="AG41" s="841"/>
      <c r="AH41" s="852"/>
      <c r="AI41" s="841"/>
      <c r="AJ41" s="852"/>
      <c r="AK41" s="841"/>
      <c r="AL41" s="852"/>
      <c r="AM41" s="841"/>
      <c r="AN41" s="852"/>
      <c r="AO41" s="841"/>
      <c r="AP41" s="852"/>
      <c r="AQ41" s="841"/>
      <c r="AR41" s="852"/>
      <c r="AS41" s="841"/>
      <c r="AT41" s="874"/>
      <c r="AU41" s="215"/>
      <c r="AV41" s="216"/>
      <c r="AW41" s="216"/>
      <c r="AX41" s="216"/>
      <c r="AY41" s="216"/>
      <c r="AZ41" s="216"/>
      <c r="BA41" s="216"/>
      <c r="BB41" s="216"/>
      <c r="BC41" s="17"/>
      <c r="BD41" s="17"/>
      <c r="BE41" s="17"/>
      <c r="BF41" s="1"/>
      <c r="BG41" s="1"/>
      <c r="BH41" s="1"/>
      <c r="BI41" s="1"/>
      <c r="BJ41" s="1"/>
      <c r="BK41" s="1"/>
      <c r="BL41" s="1"/>
    </row>
    <row r="42" spans="2:139" ht="12" customHeight="1">
      <c r="B42" s="865"/>
      <c r="C42" s="866"/>
      <c r="D42" s="866"/>
      <c r="E42" s="866"/>
      <c r="F42" s="866"/>
      <c r="G42" s="866"/>
      <c r="H42" s="866"/>
      <c r="I42" s="866"/>
      <c r="J42" s="866"/>
      <c r="K42" s="867"/>
      <c r="L42" s="853" t="s">
        <v>83</v>
      </c>
      <c r="M42" s="854"/>
      <c r="N42" s="854"/>
      <c r="O42" s="854"/>
      <c r="P42" s="855"/>
      <c r="Q42" s="1004" t="str">
        <f>IF(入力シート!$I$18="","",IF(入力シート!$I$18=入力シート!$CV$5,MID(入力シート!$R$18,M2,1),""))</f>
        <v/>
      </c>
      <c r="R42" s="845"/>
      <c r="S42" s="845" t="str">
        <f>IF(入力シート!$I$18="","",IF(入力シート!$I$18=入力シート!$CV$5,MID(入力シート!$R$18,O2,1),""))</f>
        <v/>
      </c>
      <c r="T42" s="845"/>
      <c r="U42" s="845" t="str">
        <f>IF(入力シート!$I$18="","",IF(入力シート!$I$18=入力シート!$CV$5,MID(入力シート!$R$18,Q2,1),""))</f>
        <v/>
      </c>
      <c r="V42" s="845"/>
      <c r="W42" s="845" t="str">
        <f>IF(入力シート!$I$18="","",IF(入力シート!$I$18=入力シート!$CV$5,MID(入力シート!$R$18,S2,1),""))</f>
        <v/>
      </c>
      <c r="X42" s="845"/>
      <c r="Y42" s="845" t="str">
        <f>IF(入力シート!$I$18="","",IF(入力シート!$I$18=入力シート!$CV$5,MID(入力シート!$R$18,U2,1),""))</f>
        <v/>
      </c>
      <c r="Z42" s="845"/>
      <c r="AA42" s="845" t="str">
        <f>IF(入力シート!$I$18="","",IF(入力シート!$I$18=入力シート!$CV$5,MID(入力シート!$R$18,W2,1),""))</f>
        <v/>
      </c>
      <c r="AB42" s="845"/>
      <c r="AC42" s="845" t="str">
        <f>IF(入力シート!$I$18="","",IF(入力シート!$I$18=入力シート!$CV$5,MID(入力シート!$R$18,Y2,1),""))</f>
        <v/>
      </c>
      <c r="AD42" s="845"/>
      <c r="AE42" s="845" t="str">
        <f>IF(入力シート!$I$18="","",IF(入力シート!$I$18=入力シート!$CV$5,MID(入力シート!$R$18,AA2,1),""))</f>
        <v/>
      </c>
      <c r="AF42" s="845"/>
      <c r="AG42" s="845" t="str">
        <f>IF(入力シート!$I$18="","",IF(入力シート!$I$18=入力シート!$CV$5,MID(入力シート!$R$18,AC2,1),""))</f>
        <v/>
      </c>
      <c r="AH42" s="845"/>
      <c r="AI42" s="845" t="str">
        <f>IF(入力シート!$I$18="","",IF(入力シート!$I$18=入力シート!$CV$5,MID(入力シート!$R$18,AE2,1),""))</f>
        <v/>
      </c>
      <c r="AJ42" s="845"/>
      <c r="AK42" s="845" t="str">
        <f>IF(入力シート!$I$18="","",IF(入力シート!$I$18=入力シート!$CV$5,MID(入力シート!$R$18,AG2,1),""))</f>
        <v/>
      </c>
      <c r="AL42" s="845"/>
      <c r="AM42" s="845" t="str">
        <f>IF(入力シート!$I$18="","",IF(入力シート!$I$18=入力シート!$CV$5,MID(入力シート!$R$18,AI2,1),""))</f>
        <v/>
      </c>
      <c r="AN42" s="845"/>
      <c r="AO42" s="845" t="str">
        <f>IF(入力シート!$I$18="","",IF(入力シート!$I$18=入力シート!$CV$5,MID(入力シート!$R$18,AK2,1),""))</f>
        <v/>
      </c>
      <c r="AP42" s="845"/>
      <c r="AQ42" s="845" t="str">
        <f>IF(入力シート!$I$18="","",IF(入力シート!$I$18=入力シート!$CV$5,MID(入力シート!$R$18,AM2,1),""))</f>
        <v/>
      </c>
      <c r="AR42" s="845"/>
      <c r="AS42" s="845" t="str">
        <f>IF(入力シート!$I$18="","",IF(入力シート!$I$18=入力シート!$CV$5,MID(入力シート!$R$18,AO2,1),""))</f>
        <v/>
      </c>
      <c r="AT42" s="847"/>
      <c r="AU42" s="20"/>
      <c r="AV42" s="20"/>
      <c r="AW42" s="1"/>
      <c r="AX42" s="20"/>
      <c r="AY42" s="20"/>
      <c r="AZ42" s="20"/>
      <c r="BA42" s="20"/>
      <c r="BB42" s="20"/>
      <c r="BC42" s="20"/>
      <c r="BD42" s="20"/>
      <c r="BE42" s="20"/>
      <c r="BF42" s="1"/>
      <c r="BG42" s="1"/>
      <c r="BH42" s="1"/>
      <c r="BI42" s="1"/>
      <c r="BJ42" s="1"/>
      <c r="BK42" s="1"/>
      <c r="BL42" s="1"/>
    </row>
    <row r="43" spans="2:139" ht="12" customHeight="1" thickBot="1">
      <c r="B43" s="865"/>
      <c r="C43" s="866"/>
      <c r="D43" s="866"/>
      <c r="E43" s="866"/>
      <c r="F43" s="866"/>
      <c r="G43" s="866"/>
      <c r="H43" s="866"/>
      <c r="I43" s="866"/>
      <c r="J43" s="866"/>
      <c r="K43" s="867"/>
      <c r="L43" s="859"/>
      <c r="M43" s="860"/>
      <c r="N43" s="860"/>
      <c r="O43" s="860"/>
      <c r="P43" s="861"/>
      <c r="Q43" s="1005"/>
      <c r="R43" s="846"/>
      <c r="S43" s="846"/>
      <c r="T43" s="846"/>
      <c r="U43" s="846"/>
      <c r="V43" s="846"/>
      <c r="W43" s="846"/>
      <c r="X43" s="846"/>
      <c r="Y43" s="846"/>
      <c r="Z43" s="846"/>
      <c r="AA43" s="846"/>
      <c r="AB43" s="846"/>
      <c r="AC43" s="846"/>
      <c r="AD43" s="846"/>
      <c r="AE43" s="846"/>
      <c r="AF43" s="846"/>
      <c r="AG43" s="846"/>
      <c r="AH43" s="846"/>
      <c r="AI43" s="846"/>
      <c r="AJ43" s="846"/>
      <c r="AK43" s="846"/>
      <c r="AL43" s="846"/>
      <c r="AM43" s="846"/>
      <c r="AN43" s="846"/>
      <c r="AO43" s="846"/>
      <c r="AP43" s="846"/>
      <c r="AQ43" s="846"/>
      <c r="AR43" s="846"/>
      <c r="AS43" s="846"/>
      <c r="AT43" s="848"/>
      <c r="AU43" s="20"/>
      <c r="AV43" s="20"/>
      <c r="AW43" s="15"/>
      <c r="AX43" s="20"/>
      <c r="AY43" s="20"/>
      <c r="AZ43" s="15"/>
      <c r="BA43" s="20"/>
      <c r="BB43" s="20"/>
      <c r="BC43" s="20"/>
      <c r="BD43" s="20"/>
      <c r="BE43" s="20"/>
      <c r="BF43" s="18"/>
      <c r="BG43" s="18"/>
      <c r="BH43" s="18"/>
      <c r="BI43" s="18"/>
      <c r="BJ43" s="1"/>
      <c r="BK43" s="1"/>
      <c r="BL43" s="1"/>
    </row>
    <row r="44" spans="2:139" ht="12" customHeight="1">
      <c r="B44" s="865"/>
      <c r="C44" s="866"/>
      <c r="D44" s="866"/>
      <c r="E44" s="866"/>
      <c r="F44" s="866"/>
      <c r="G44" s="866"/>
      <c r="H44" s="866"/>
      <c r="I44" s="866"/>
      <c r="J44" s="866"/>
      <c r="K44" s="867"/>
      <c r="L44" s="942" t="s">
        <v>9</v>
      </c>
      <c r="M44" s="943"/>
      <c r="N44" s="943"/>
      <c r="O44" s="943"/>
      <c r="P44" s="944"/>
      <c r="Q44" s="1004" t="str">
        <f>IF(入力シート!$I$18="","",IF(入力シート!$I$18=入力シート!$CV$5,MID(入力シート!$R$23,M2,1),""))</f>
        <v/>
      </c>
      <c r="R44" s="845"/>
      <c r="S44" s="845" t="str">
        <f>IF(入力シート!$I$18="","",IF(入力シート!$I$18=入力シート!$CV$5,MID(入力シート!$R$23,O2,1),""))</f>
        <v/>
      </c>
      <c r="T44" s="845"/>
      <c r="U44" s="845" t="str">
        <f>IF(入力シート!$I$18="","",IF(入力シート!$I$18=入力シート!$CV$5,MID(入力シート!$R$23,Q2,1),""))</f>
        <v/>
      </c>
      <c r="V44" s="845"/>
      <c r="W44" s="845" t="s">
        <v>84</v>
      </c>
      <c r="X44" s="845"/>
      <c r="Y44" s="845" t="str">
        <f>IF(入力シート!$U$23="","",IF(入力シート!$I$18=入力シート!$CV$5,MID(入力シート!$U$23,M2,1),""))</f>
        <v/>
      </c>
      <c r="Z44" s="845"/>
      <c r="AA44" s="845" t="str">
        <f>IF(入力シート!$U$23="","",IF(入力シート!$I$18=入力シート!$CV$5,MID(入力シート!$U$23,O2,1),""))</f>
        <v/>
      </c>
      <c r="AB44" s="845"/>
      <c r="AC44" s="845" t="str">
        <f>IF(入力シート!$U$23="","",IF(入力シート!$I$18=入力シート!$CV$5,MID(入力シート!$U$23,Q2,1),""))</f>
        <v/>
      </c>
      <c r="AD44" s="845"/>
      <c r="AE44" s="845" t="str">
        <f>IF(入力シート!$U$23="","",IF(入力シート!$I$18=入力シート!$CV$5,MID(入力シート!$U$23,S2,1),""))</f>
        <v/>
      </c>
      <c r="AF44" s="847"/>
      <c r="AG44" s="1"/>
      <c r="AH44" s="1"/>
      <c r="AI44" s="1"/>
      <c r="AJ44" s="1"/>
      <c r="AK44" s="1"/>
      <c r="AL44" s="1"/>
      <c r="AM44" s="1"/>
      <c r="AN44" s="1"/>
      <c r="AO44" s="1"/>
      <c r="AP44" s="1"/>
      <c r="AQ44" s="1"/>
      <c r="AR44" s="1"/>
      <c r="AS44" s="1"/>
      <c r="AT44" s="1"/>
      <c r="AU44" s="1"/>
      <c r="AV44" s="1"/>
      <c r="AW44" s="15"/>
      <c r="AX44" s="1"/>
      <c r="AY44" s="1"/>
      <c r="AZ44" s="15"/>
      <c r="BA44" s="1"/>
      <c r="BB44" s="1"/>
      <c r="BC44" s="1"/>
      <c r="BD44" s="1"/>
      <c r="BE44" s="1"/>
      <c r="BF44" s="1"/>
      <c r="BG44" s="1"/>
      <c r="BH44" s="1"/>
      <c r="BI44" s="1"/>
      <c r="BJ44" s="1"/>
      <c r="BK44" s="1"/>
      <c r="BL44" s="1"/>
    </row>
    <row r="45" spans="2:139" ht="12" customHeight="1" thickBot="1">
      <c r="B45" s="865"/>
      <c r="C45" s="866"/>
      <c r="D45" s="866"/>
      <c r="E45" s="866"/>
      <c r="F45" s="866"/>
      <c r="G45" s="866"/>
      <c r="H45" s="866"/>
      <c r="I45" s="866"/>
      <c r="J45" s="866"/>
      <c r="K45" s="867"/>
      <c r="L45" s="945"/>
      <c r="M45" s="946"/>
      <c r="N45" s="946"/>
      <c r="O45" s="946"/>
      <c r="P45" s="947"/>
      <c r="Q45" s="1005"/>
      <c r="R45" s="846"/>
      <c r="S45" s="846"/>
      <c r="T45" s="846"/>
      <c r="U45" s="846"/>
      <c r="V45" s="846"/>
      <c r="W45" s="846"/>
      <c r="X45" s="846"/>
      <c r="Y45" s="846"/>
      <c r="Z45" s="846"/>
      <c r="AA45" s="846"/>
      <c r="AB45" s="846"/>
      <c r="AC45" s="846"/>
      <c r="AD45" s="846"/>
      <c r="AE45" s="846"/>
      <c r="AF45" s="848"/>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2:139" ht="12" customHeight="1">
      <c r="B46" s="865"/>
      <c r="C46" s="866"/>
      <c r="D46" s="866"/>
      <c r="E46" s="866"/>
      <c r="F46" s="866"/>
      <c r="G46" s="866"/>
      <c r="H46" s="866"/>
      <c r="I46" s="866"/>
      <c r="J46" s="866"/>
      <c r="K46" s="867"/>
      <c r="L46" s="942" t="s">
        <v>14</v>
      </c>
      <c r="M46" s="943"/>
      <c r="N46" s="943"/>
      <c r="O46" s="943"/>
      <c r="P46" s="944"/>
      <c r="Q46" s="871" t="str">
        <f>IF(入力シート!$I$18="","",IF(入力シート!$I$18=入力シート!$CV$5,MID(入力シート!$R$26,M2,1),""))</f>
        <v/>
      </c>
      <c r="R46" s="851"/>
      <c r="S46" s="839" t="str">
        <f>IF(入力シート!$I$18="","",IF(入力シート!$I$18=入力シート!$CV$5,MID(入力シート!$R$26,O2,1),""))</f>
        <v/>
      </c>
      <c r="T46" s="851"/>
      <c r="U46" s="839" t="str">
        <f>IF(入力シート!$I$18="","",IF(入力シート!$I$18=入力シート!$CV$5,MID(入力シート!$R$26,Q2,1),""))</f>
        <v/>
      </c>
      <c r="V46" s="851"/>
      <c r="W46" s="839" t="str">
        <f>IF(入力シート!$I$18="","",IF(入力シート!$I$18=入力シート!$CV$5,MID(入力シート!$R$26,S2,1),""))</f>
        <v/>
      </c>
      <c r="X46" s="851"/>
      <c r="Y46" s="845" t="str">
        <f>IF(入力シート!$I$18="","",IF(入力シート!$I$18=入力シート!$CV$5,MID(入力シート!$R$26,U2,1),""))</f>
        <v/>
      </c>
      <c r="Z46" s="845"/>
      <c r="AA46" s="845" t="str">
        <f>IF(入力シート!$I$18="","",IF(入力シート!$I$18=入力シート!$CV$5,MID(入力シート!$R$26,W2,1),""))</f>
        <v/>
      </c>
      <c r="AB46" s="845"/>
      <c r="AC46" s="845" t="str">
        <f>IF(入力シート!$I$18="","",IF(入力シート!$I$18=入力シート!$CV$5,MID(入力シート!$R$26,Y2,1),""))</f>
        <v/>
      </c>
      <c r="AD46" s="845"/>
      <c r="AE46" s="845" t="str">
        <f>IF(入力シート!$I$18="","",IF(入力シート!$I$18=入力シート!$CV$5,MID(入力シート!$R$26,AA2,1),""))</f>
        <v/>
      </c>
      <c r="AF46" s="845"/>
      <c r="AG46" s="845" t="str">
        <f>IF(入力シート!$I$18="","",IF(入力シート!$I$18=入力シート!$CV$5,MID(入力シート!$R$26,AC2,1),""))</f>
        <v/>
      </c>
      <c r="AH46" s="845"/>
      <c r="AI46" s="845" t="str">
        <f>IF(入力シート!$I$18="","",IF(入力シート!$I$18=入力シート!$CV$5,MID(入力シート!$R$26,AE2,1),""))</f>
        <v/>
      </c>
      <c r="AJ46" s="845"/>
      <c r="AK46" s="845" t="str">
        <f>IF(入力シート!$I$18="","",IF(入力シート!$I$18=入力シート!$CV$5,MID(入力シート!$R$26,AG2,1),""))</f>
        <v/>
      </c>
      <c r="AL46" s="845"/>
      <c r="AM46" s="845" t="str">
        <f>IF(入力シート!$I$18="","",IF(入力シート!$I$18=入力シート!$CV$5,MID(入力シート!$R$26,AI2,1),""))</f>
        <v/>
      </c>
      <c r="AN46" s="845"/>
      <c r="AO46" s="839" t="str">
        <f>IF(入力シート!$I$18="","",IF(入力シート!$I$18=入力シート!$CV$5,MID(入力シート!$R$26,AK2,1),""))</f>
        <v/>
      </c>
      <c r="AP46" s="840"/>
      <c r="AQ46" s="1"/>
      <c r="AR46" s="1"/>
      <c r="AS46" s="1"/>
      <c r="AT46" s="1"/>
      <c r="AU46" s="1"/>
      <c r="AV46" s="1"/>
      <c r="AW46" s="1"/>
      <c r="AX46" s="1"/>
      <c r="AY46" s="1"/>
      <c r="AZ46" s="1"/>
      <c r="BA46" s="1"/>
      <c r="BB46" s="1"/>
      <c r="BC46" s="1"/>
      <c r="BD46" s="1"/>
      <c r="BE46" s="1"/>
      <c r="BF46" s="1"/>
      <c r="BG46" s="1"/>
      <c r="BH46" s="1"/>
      <c r="BI46" s="1"/>
      <c r="BJ46" s="1"/>
      <c r="BK46" s="1"/>
      <c r="BL46" s="1"/>
    </row>
    <row r="47" spans="2:139" ht="12" customHeight="1" thickBot="1">
      <c r="B47" s="865"/>
      <c r="C47" s="866"/>
      <c r="D47" s="866"/>
      <c r="E47" s="866"/>
      <c r="F47" s="866"/>
      <c r="G47" s="866"/>
      <c r="H47" s="866"/>
      <c r="I47" s="866"/>
      <c r="J47" s="866"/>
      <c r="K47" s="867"/>
      <c r="L47" s="945"/>
      <c r="M47" s="946"/>
      <c r="N47" s="946"/>
      <c r="O47" s="946"/>
      <c r="P47" s="947"/>
      <c r="Q47" s="872"/>
      <c r="R47" s="852"/>
      <c r="S47" s="841"/>
      <c r="T47" s="852"/>
      <c r="U47" s="841"/>
      <c r="V47" s="852"/>
      <c r="W47" s="841"/>
      <c r="X47" s="852"/>
      <c r="Y47" s="846"/>
      <c r="Z47" s="846"/>
      <c r="AA47" s="846"/>
      <c r="AB47" s="846"/>
      <c r="AC47" s="846"/>
      <c r="AD47" s="846"/>
      <c r="AE47" s="846"/>
      <c r="AF47" s="846"/>
      <c r="AG47" s="846"/>
      <c r="AH47" s="846"/>
      <c r="AI47" s="846"/>
      <c r="AJ47" s="846"/>
      <c r="AK47" s="846"/>
      <c r="AL47" s="846"/>
      <c r="AM47" s="846"/>
      <c r="AN47" s="846"/>
      <c r="AO47" s="841"/>
      <c r="AP47" s="842"/>
      <c r="AQ47" s="1"/>
      <c r="AR47" s="1"/>
      <c r="AS47" s="1"/>
      <c r="AT47" s="1"/>
      <c r="AU47" s="1"/>
      <c r="AV47" s="1"/>
      <c r="AW47" s="1"/>
      <c r="AX47" s="1"/>
      <c r="AY47" s="1"/>
      <c r="AZ47" s="1"/>
      <c r="BA47" s="1"/>
      <c r="BB47" s="1"/>
      <c r="BC47" s="1"/>
      <c r="BD47" s="1"/>
      <c r="BE47" s="1"/>
      <c r="BF47" s="1"/>
      <c r="BG47" s="1"/>
      <c r="BH47" s="1"/>
      <c r="BI47" s="1"/>
      <c r="BJ47" s="1"/>
      <c r="BK47" s="1"/>
      <c r="BL47" s="1"/>
    </row>
    <row r="48" spans="2:139" ht="12" customHeight="1">
      <c r="B48" s="865"/>
      <c r="C48" s="866"/>
      <c r="D48" s="866"/>
      <c r="E48" s="866"/>
      <c r="F48" s="866"/>
      <c r="G48" s="866"/>
      <c r="H48" s="866"/>
      <c r="I48" s="866"/>
      <c r="J48" s="866"/>
      <c r="K48" s="867"/>
      <c r="L48" s="853" t="s">
        <v>15</v>
      </c>
      <c r="M48" s="854"/>
      <c r="N48" s="854"/>
      <c r="O48" s="854"/>
      <c r="P48" s="855"/>
      <c r="Q48" s="871" t="str">
        <f>IF(入力シート!$I$18="","",IF(入力シート!$I$18=入力シート!$CV$5,MID(入力シート!$R$27,M2,1),""))</f>
        <v/>
      </c>
      <c r="R48" s="851"/>
      <c r="S48" s="839" t="str">
        <f>IF(入力シート!$I$18="","",IF(入力シート!$I$18=入力シート!$CV$5,MID(入力シート!$R$27,O2,1),""))</f>
        <v/>
      </c>
      <c r="T48" s="851"/>
      <c r="U48" s="839" t="str">
        <f>IF(入力シート!$I$18="","",IF(入力シート!$I$18=入力シート!$CV$5,MID(入力シート!$R$27,Q2,1),""))</f>
        <v/>
      </c>
      <c r="V48" s="851"/>
      <c r="W48" s="839" t="str">
        <f>IF(入力シート!$I$18="","",IF(入力シート!$I$18=入力シート!$CV$5,MID(入力シート!$R$27,S2,1),""))</f>
        <v/>
      </c>
      <c r="X48" s="851"/>
      <c r="Y48" s="845" t="str">
        <f>IF(入力シート!$I$18="","",IF(入力シート!$I$18=入力シート!$CV$5,MID(入力シート!$R$27,U2,1),""))</f>
        <v/>
      </c>
      <c r="Z48" s="845"/>
      <c r="AA48" s="845" t="str">
        <f>IF(入力シート!$I$18="","",IF(入力シート!$I$18=入力シート!$CV$5,MID(入力シート!$R$27,W2,1),""))</f>
        <v/>
      </c>
      <c r="AB48" s="845"/>
      <c r="AC48" s="845" t="str">
        <f>IF(入力シート!$I$18="","",IF(入力シート!$I$18=入力シート!$CV$5,MID(入力シート!$R$27,Y2,1),""))</f>
        <v/>
      </c>
      <c r="AD48" s="845"/>
      <c r="AE48" s="845" t="str">
        <f>IF(入力シート!$I$18="","",IF(入力シート!$I$18=入力シート!$CV$5,MID(入力シート!$R$27,AA2,1),""))</f>
        <v/>
      </c>
      <c r="AF48" s="845"/>
      <c r="AG48" s="845" t="str">
        <f>IF(入力シート!$I$18="","",IF(入力シート!$I$18=入力シート!$CV$5,MID(入力シート!$R$27,AC2,1),""))</f>
        <v/>
      </c>
      <c r="AH48" s="845"/>
      <c r="AI48" s="845" t="str">
        <f>IF(入力シート!$I$18="","",IF(入力シート!$I$18=入力シート!$CV$5,MID(入力シート!$R$27,AE2,1),""))</f>
        <v/>
      </c>
      <c r="AJ48" s="845"/>
      <c r="AK48" s="845" t="str">
        <f>IF(入力シート!$I$18="","",IF(入力シート!$I$18=入力シート!$CV$5,MID(入力シート!$R$27,AG2,1),""))</f>
        <v/>
      </c>
      <c r="AL48" s="845"/>
      <c r="AM48" s="845" t="str">
        <f>IF(入力シート!$I$18="","",IF(入力シート!$I$18=入力シート!$CV$5,MID(入力シート!$R$27,AI2,1),""))</f>
        <v/>
      </c>
      <c r="AN48" s="847"/>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2:65" ht="12" customHeight="1" thickBot="1">
      <c r="B49" s="865"/>
      <c r="C49" s="866"/>
      <c r="D49" s="866"/>
      <c r="E49" s="866"/>
      <c r="F49" s="866"/>
      <c r="G49" s="866"/>
      <c r="H49" s="866"/>
      <c r="I49" s="866"/>
      <c r="J49" s="866"/>
      <c r="K49" s="867"/>
      <c r="L49" s="859"/>
      <c r="M49" s="860"/>
      <c r="N49" s="860"/>
      <c r="O49" s="860"/>
      <c r="P49" s="861"/>
      <c r="Q49" s="872"/>
      <c r="R49" s="852"/>
      <c r="S49" s="841"/>
      <c r="T49" s="852"/>
      <c r="U49" s="841"/>
      <c r="V49" s="852"/>
      <c r="W49" s="841"/>
      <c r="X49" s="852"/>
      <c r="Y49" s="846"/>
      <c r="Z49" s="846"/>
      <c r="AA49" s="846"/>
      <c r="AB49" s="846"/>
      <c r="AC49" s="846"/>
      <c r="AD49" s="846"/>
      <c r="AE49" s="846"/>
      <c r="AF49" s="846"/>
      <c r="AG49" s="846"/>
      <c r="AH49" s="846"/>
      <c r="AI49" s="846"/>
      <c r="AJ49" s="846"/>
      <c r="AK49" s="846"/>
      <c r="AL49" s="846"/>
      <c r="AM49" s="846"/>
      <c r="AN49" s="848"/>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2:65" ht="12" customHeight="1">
      <c r="B50" s="865"/>
      <c r="C50" s="866"/>
      <c r="D50" s="866"/>
      <c r="E50" s="866"/>
      <c r="F50" s="866"/>
      <c r="G50" s="866"/>
      <c r="H50" s="866"/>
      <c r="I50" s="866"/>
      <c r="J50" s="866"/>
      <c r="K50" s="867"/>
      <c r="L50" s="853" t="s">
        <v>13</v>
      </c>
      <c r="M50" s="854"/>
      <c r="N50" s="854"/>
      <c r="O50" s="854"/>
      <c r="P50" s="855"/>
      <c r="Q50" s="871" t="str">
        <f>IF(入力シート!$R$24="","",IF(入力シート!$I$18=入力シート!$CV$5,MID(入力シート!$R$24,M2,1),""))</f>
        <v/>
      </c>
      <c r="R50" s="851"/>
      <c r="S50" s="839" t="str">
        <f>IF(入力シート!$R$24="","",IF(入力シート!$I$18=入力シート!$CV$5,MID(入力シート!$R$24,O2,1),""))</f>
        <v/>
      </c>
      <c r="T50" s="851"/>
      <c r="U50" s="845" t="str">
        <f>IF(入力シート!$R$24="","",IF(入力シート!$I$18=入力シート!$CV$5,MID(入力シート!$R$24,Q2,1),""))</f>
        <v/>
      </c>
      <c r="V50" s="845"/>
      <c r="W50" s="839" t="str">
        <f>IF(入力シート!$R$24="","",IF(入力シート!$I$18=入力シート!$CV$5,MID(入力シート!$R$24,S2,1),""))</f>
        <v/>
      </c>
      <c r="X50" s="851"/>
      <c r="Y50" s="845" t="str">
        <f>IF(入力シート!$R$24="","",IF(入力シート!$I$18=入力シート!$CV$5,MID(入力シート!$R$24,U2,1),""))</f>
        <v/>
      </c>
      <c r="Z50" s="845"/>
      <c r="AA50" s="845" t="str">
        <f>IF(入力シート!$R$24="","",IF(入力シート!$I$18=入力シート!$CV$5,MID(入力シート!$R$24,W2,1),""))</f>
        <v/>
      </c>
      <c r="AB50" s="845"/>
      <c r="AC50" s="845" t="str">
        <f>IF(入力シート!$R$24="","",IF(入力シート!$I$18=入力シート!$CV$5,MID(入力シート!$R$24,Y2,1),""))</f>
        <v/>
      </c>
      <c r="AD50" s="845"/>
      <c r="AE50" s="845" t="str">
        <f>IF(入力シート!$R$24="","",IF(入力シート!$I$18=入力シート!$CV$5,MID(入力シート!$R$24,AA2,1),""))</f>
        <v/>
      </c>
      <c r="AF50" s="845"/>
      <c r="AG50" s="845" t="str">
        <f>IF(入力シート!$R$24="","",IF(入力シート!$I$18=入力シート!$CV$5,MID(入力シート!$R$24,AC2,1),""))</f>
        <v/>
      </c>
      <c r="AH50" s="845"/>
      <c r="AI50" s="845" t="str">
        <f>IF(入力シート!$R$24="","",IF(入力シート!$I$18=入力シート!$CV$5,MID(入力シート!$R$24,AE2,1),""))</f>
        <v/>
      </c>
      <c r="AJ50" s="845"/>
      <c r="AK50" s="845" t="str">
        <f>IF(入力シート!$R$24="","",IF(入力シート!$I$18=入力シート!$CV$5,MID(入力シート!$R$24,AG2,1),""))</f>
        <v/>
      </c>
      <c r="AL50" s="845"/>
      <c r="AM50" s="845" t="str">
        <f>IF(入力シート!$R$24="","",IF(入力シート!$I$18=入力シート!$CV$5,MID(入力シート!$R$24,AI2,1),""))</f>
        <v/>
      </c>
      <c r="AN50" s="845"/>
      <c r="AO50" s="845" t="str">
        <f>IF(入力シート!$R$24="","",IF(入力シート!$I$18=入力シート!$CV$5,MID(入力シート!$R$24,AK2,1),""))</f>
        <v/>
      </c>
      <c r="AP50" s="845"/>
      <c r="AQ50" s="845" t="str">
        <f>IF(入力シート!$R$24="","",IF(入力シート!$I$18=入力シート!$CV$5,MID(入力シート!$R$24,AM2,1),""))</f>
        <v/>
      </c>
      <c r="AR50" s="845"/>
      <c r="AS50" s="845" t="str">
        <f>IF(入力シート!$R$24="","",IF(入力シート!$I$18=入力シート!$CV$5,MID(入力シート!$R$24,AO2,1),""))</f>
        <v/>
      </c>
      <c r="AT50" s="845"/>
      <c r="AU50" s="845" t="str">
        <f>IF(入力シート!$R$24="","",IF(入力シート!$I$18=入力シート!$CV$5,MID(入力シート!$R$24,AQ2,1),""))</f>
        <v/>
      </c>
      <c r="AV50" s="845"/>
      <c r="AW50" s="845" t="str">
        <f>IF(入力シート!$R$24="","",IF(入力シート!$I$18=入力シート!$CV$5,MID(入力シート!$R$24,AS2,1),""))</f>
        <v/>
      </c>
      <c r="AX50" s="845"/>
      <c r="AY50" s="845" t="str">
        <f>IF(入力シート!$R$24="","",IF(入力シート!$I$18=入力シート!$CV$5,MID(入力シート!$R$24,AU2,1),""))</f>
        <v/>
      </c>
      <c r="AZ50" s="845"/>
      <c r="BA50" s="845" t="str">
        <f>IF(入力シート!$R$24="","",IF(入力シート!$I$18=入力シート!$CV$5,MID(入力シート!$R$24,AW2,1),""))</f>
        <v/>
      </c>
      <c r="BB50" s="845"/>
      <c r="BC50" s="845" t="str">
        <f>IF(入力シート!$R$24="","",IF(入力シート!$I$18=入力シート!$CV$5,MID(入力シート!$R$24,AY2,1),""))</f>
        <v/>
      </c>
      <c r="BD50" s="845"/>
      <c r="BE50" s="845" t="str">
        <f>IF(入力シート!$R$24="","",IF(入力シート!$I$18=入力シート!$CV$5,MID(入力シート!$R$24,BA2,1),""))</f>
        <v/>
      </c>
      <c r="BF50" s="845"/>
      <c r="BG50" s="845" t="str">
        <f>IF(入力シート!$R$24="","",IF(入力シート!$I$18=入力シート!$CV$5,MID(入力シート!$R$24,BC2,1),""))</f>
        <v/>
      </c>
      <c r="BH50" s="845"/>
      <c r="BI50" s="845" t="str">
        <f>IF(入力シート!$R$24="","",IF(入力シート!$I$18=入力シート!$CV$5,MID(入力シート!$R$24,BE2,1),""))</f>
        <v/>
      </c>
      <c r="BJ50" s="845"/>
      <c r="BK50" s="845" t="str">
        <f>IF(入力シート!$R$24="","",IF(入力シート!$I$18=入力シート!$CV$5,MID(入力シート!$R$24,BG2,1),""))</f>
        <v/>
      </c>
      <c r="BL50" s="847"/>
    </row>
    <row r="51" spans="2:65" ht="12" customHeight="1" thickBot="1">
      <c r="B51" s="865"/>
      <c r="C51" s="866"/>
      <c r="D51" s="866"/>
      <c r="E51" s="866"/>
      <c r="F51" s="866"/>
      <c r="G51" s="866"/>
      <c r="H51" s="866"/>
      <c r="I51" s="866"/>
      <c r="J51" s="866"/>
      <c r="K51" s="867"/>
      <c r="L51" s="856"/>
      <c r="M51" s="857"/>
      <c r="N51" s="857"/>
      <c r="O51" s="857"/>
      <c r="P51" s="858"/>
      <c r="Q51" s="872"/>
      <c r="R51" s="852"/>
      <c r="S51" s="841"/>
      <c r="T51" s="852"/>
      <c r="U51" s="846"/>
      <c r="V51" s="846"/>
      <c r="W51" s="841"/>
      <c r="X51" s="852"/>
      <c r="Y51" s="846"/>
      <c r="Z51" s="846"/>
      <c r="AA51" s="846"/>
      <c r="AB51" s="846"/>
      <c r="AC51" s="846"/>
      <c r="AD51" s="846"/>
      <c r="AE51" s="846"/>
      <c r="AF51" s="846"/>
      <c r="AG51" s="846"/>
      <c r="AH51" s="846"/>
      <c r="AI51" s="846"/>
      <c r="AJ51" s="846"/>
      <c r="AK51" s="846"/>
      <c r="AL51" s="846"/>
      <c r="AM51" s="846"/>
      <c r="AN51" s="846"/>
      <c r="AO51" s="846"/>
      <c r="AP51" s="846"/>
      <c r="AQ51" s="846"/>
      <c r="AR51" s="846"/>
      <c r="AS51" s="846"/>
      <c r="AT51" s="846"/>
      <c r="AU51" s="846"/>
      <c r="AV51" s="846"/>
      <c r="AW51" s="846"/>
      <c r="AX51" s="846"/>
      <c r="AY51" s="846"/>
      <c r="AZ51" s="846"/>
      <c r="BA51" s="846"/>
      <c r="BB51" s="846"/>
      <c r="BC51" s="846"/>
      <c r="BD51" s="846"/>
      <c r="BE51" s="846"/>
      <c r="BF51" s="846"/>
      <c r="BG51" s="846"/>
      <c r="BH51" s="846"/>
      <c r="BI51" s="846"/>
      <c r="BJ51" s="846"/>
      <c r="BK51" s="846"/>
      <c r="BL51" s="848"/>
    </row>
    <row r="52" spans="2:65" ht="12" customHeight="1">
      <c r="B52" s="865"/>
      <c r="C52" s="866"/>
      <c r="D52" s="866"/>
      <c r="E52" s="866"/>
      <c r="F52" s="866"/>
      <c r="G52" s="866"/>
      <c r="H52" s="866"/>
      <c r="I52" s="866"/>
      <c r="J52" s="866"/>
      <c r="K52" s="867"/>
      <c r="L52" s="856"/>
      <c r="M52" s="857"/>
      <c r="N52" s="857"/>
      <c r="O52" s="857"/>
      <c r="P52" s="858"/>
      <c r="Q52" s="871" t="str">
        <f>IF(入力シート!$R$24="","",IF(入力シート!$I$18=入力シート!$CV$5,MID(入力シート!$R$24,BI2,1),""))</f>
        <v/>
      </c>
      <c r="R52" s="851"/>
      <c r="S52" s="839" t="str">
        <f>IF(入力シート!$R$24="","",IF(入力シート!$I$18=入力シート!$CV$5,MID(入力シート!$R$24,BK2,1),""))</f>
        <v/>
      </c>
      <c r="T52" s="851"/>
      <c r="U52" s="839" t="str">
        <f>IF(入力シート!$R$24="","",IF(入力シート!$I$18=入力シート!$CV$5,MID(入力シート!$R$24,BM2,1),""))</f>
        <v/>
      </c>
      <c r="V52" s="851"/>
      <c r="W52" s="839" t="str">
        <f>IF(入力シート!$R$24="","",IF(入力シート!$I$18=入力シート!$CV$5,MID(入力シート!$R$24,BO2,1),""))</f>
        <v/>
      </c>
      <c r="X52" s="851"/>
      <c r="Y52" s="839" t="str">
        <f>IF(入力シート!$R$24="","",IF(入力シート!$I$18=入力シート!$CV$5,MID(入力シート!$R$24,BQ2,1),""))</f>
        <v/>
      </c>
      <c r="Z52" s="851"/>
      <c r="AA52" s="839" t="str">
        <f>IF(入力シート!$R$24="","",IF(入力シート!$I$18=入力シート!$CV$5,MID(入力シート!$R$24,BS2,1),""))</f>
        <v/>
      </c>
      <c r="AB52" s="851"/>
      <c r="AC52" s="839" t="str">
        <f>IF(入力シート!$R$24="","",IF(入力シート!$I$18=入力シート!$CV$5,MID(入力シート!$R$24,BU2,1),""))</f>
        <v/>
      </c>
      <c r="AD52" s="851"/>
      <c r="AE52" s="839" t="str">
        <f>IF(入力シート!$R$24="","",IF(入力シート!$I$18=入力シート!$CV$5,MID(入力シート!$R$24,BW2,1),""))</f>
        <v/>
      </c>
      <c r="AF52" s="851"/>
      <c r="AG52" s="839" t="str">
        <f>IF(入力シート!$R$24="","",IF(入力シート!$I$18=入力シート!$CV$5,MID(入力シート!$R$24,BY2,1),""))</f>
        <v/>
      </c>
      <c r="AH52" s="851"/>
      <c r="AI52" s="839" t="str">
        <f>IF(入力シート!$R$24="","",IF(入力シート!$I$18=入力シート!$CV$5,MID(入力シート!$R$24,CA2,1),""))</f>
        <v/>
      </c>
      <c r="AJ52" s="851"/>
      <c r="AK52" s="839" t="str">
        <f>IF(入力シート!$R$24="","",IF(入力シート!$I$18=入力シート!$CV$5,MID(入力シート!$R$24,CC2,1),""))</f>
        <v/>
      </c>
      <c r="AL52" s="851"/>
      <c r="AM52" s="839" t="str">
        <f>IF(入力シート!$R$24="","",IF(入力シート!$I$18=入力シート!$CV$5,MID(入力シート!$R$24,CE2,1),""))</f>
        <v/>
      </c>
      <c r="AN52" s="851"/>
      <c r="AO52" s="839" t="str">
        <f>IF(入力シート!$R$24="","",IF(入力シート!$I$18=入力シート!$CV$5,MID(入力シート!$R$24,CG2,1),""))</f>
        <v/>
      </c>
      <c r="AP52" s="851"/>
      <c r="AQ52" s="839" t="str">
        <f>IF(入力シート!$R$24="","",IF(入力シート!$I$18=入力シート!$CV$5,MID(入力シート!$R$24,CI2,1),""))</f>
        <v/>
      </c>
      <c r="AR52" s="851"/>
      <c r="AS52" s="839" t="str">
        <f>IF(入力シート!$R$24="","",IF(入力シート!$I$18=入力シート!$CV$5,MID(入力シート!$R$24,CK2,1),""))</f>
        <v/>
      </c>
      <c r="AT52" s="851"/>
      <c r="AU52" s="839" t="str">
        <f>IF(入力シート!$R$24="","",IF(入力シート!$I$18=入力シート!$CV$5,MID(入力シート!$R$24,CM2,1),""))</f>
        <v/>
      </c>
      <c r="AV52" s="851"/>
      <c r="AW52" s="839" t="str">
        <f>IF(入力シート!$R$24="","",IF(入力シート!$I$18=入力シート!$CV$5,MID(入力シート!$R$24,CO2,1),""))</f>
        <v/>
      </c>
      <c r="AX52" s="851"/>
      <c r="AY52" s="839" t="str">
        <f>IF(入力シート!$R$24="","",IF(入力シート!$I$18=入力シート!$CV$5,MID(入力シート!$R$24,CQ2,1),""))</f>
        <v/>
      </c>
      <c r="AZ52" s="851"/>
      <c r="BA52" s="839" t="str">
        <f>IF(入力シート!$R$24="","",IF(入力シート!$I$18=入力シート!$CV$5,MID(入力シート!$R$24,CS2,1),""))</f>
        <v/>
      </c>
      <c r="BB52" s="851"/>
      <c r="BC52" s="839" t="str">
        <f>IF(入力シート!$R$24="","",IF(入力シート!$I$18=入力シート!$CV$5,MID(入力シート!$R$24,CU2,1),""))</f>
        <v/>
      </c>
      <c r="BD52" s="851"/>
      <c r="BE52" s="839" t="str">
        <f>IF(入力シート!$R$24="","",IF(入力シート!$I$18=入力シート!$CV$5,MID(入力シート!$R$24,CW2,1),""))</f>
        <v/>
      </c>
      <c r="BF52" s="851"/>
      <c r="BG52" s="839" t="str">
        <f>IF(入力シート!$R$24="","",IF(入力シート!$I$18=入力シート!$CV$5,MID(入力シート!$R$24,CY2,1),""))</f>
        <v/>
      </c>
      <c r="BH52" s="851"/>
      <c r="BI52" s="839" t="str">
        <f>IF(入力シート!$R$24="","",IF(入力シート!$I$18=入力シート!$CV$5,MID(入力シート!$R$24,DA2,1),""))</f>
        <v/>
      </c>
      <c r="BJ52" s="851"/>
      <c r="BK52" s="839" t="str">
        <f>IF(入力シート!$R$24="","",IF(入力シート!$I$18=入力シート!$CV$5,MID(入力シート!$R$24,DC2,1),""))</f>
        <v/>
      </c>
      <c r="BL52" s="840"/>
    </row>
    <row r="53" spans="2:65" ht="12" customHeight="1" thickBot="1">
      <c r="B53" s="868"/>
      <c r="C53" s="869"/>
      <c r="D53" s="869"/>
      <c r="E53" s="869"/>
      <c r="F53" s="869"/>
      <c r="G53" s="869"/>
      <c r="H53" s="869"/>
      <c r="I53" s="869"/>
      <c r="J53" s="869"/>
      <c r="K53" s="870"/>
      <c r="L53" s="859"/>
      <c r="M53" s="860"/>
      <c r="N53" s="860"/>
      <c r="O53" s="860"/>
      <c r="P53" s="861"/>
      <c r="Q53" s="872"/>
      <c r="R53" s="852"/>
      <c r="S53" s="841"/>
      <c r="T53" s="852"/>
      <c r="U53" s="841"/>
      <c r="V53" s="852"/>
      <c r="W53" s="841"/>
      <c r="X53" s="852"/>
      <c r="Y53" s="841"/>
      <c r="Z53" s="852"/>
      <c r="AA53" s="841"/>
      <c r="AB53" s="852"/>
      <c r="AC53" s="841"/>
      <c r="AD53" s="852"/>
      <c r="AE53" s="841"/>
      <c r="AF53" s="852"/>
      <c r="AG53" s="841"/>
      <c r="AH53" s="852"/>
      <c r="AI53" s="841"/>
      <c r="AJ53" s="852"/>
      <c r="AK53" s="841"/>
      <c r="AL53" s="852"/>
      <c r="AM53" s="841"/>
      <c r="AN53" s="852"/>
      <c r="AO53" s="841"/>
      <c r="AP53" s="852"/>
      <c r="AQ53" s="841"/>
      <c r="AR53" s="852"/>
      <c r="AS53" s="841"/>
      <c r="AT53" s="852"/>
      <c r="AU53" s="841"/>
      <c r="AV53" s="852"/>
      <c r="AW53" s="841"/>
      <c r="AX53" s="852"/>
      <c r="AY53" s="841"/>
      <c r="AZ53" s="852"/>
      <c r="BA53" s="841"/>
      <c r="BB53" s="852"/>
      <c r="BC53" s="841"/>
      <c r="BD53" s="852"/>
      <c r="BE53" s="841"/>
      <c r="BF53" s="852"/>
      <c r="BG53" s="841"/>
      <c r="BH53" s="852"/>
      <c r="BI53" s="841"/>
      <c r="BJ53" s="852"/>
      <c r="BK53" s="841"/>
      <c r="BL53" s="842"/>
    </row>
    <row r="54" spans="2:65" ht="12" customHeight="1">
      <c r="B54" s="21"/>
      <c r="C54" s="21"/>
      <c r="D54" s="21"/>
      <c r="E54" s="21"/>
      <c r="F54" s="21"/>
      <c r="G54" s="21"/>
      <c r="H54" s="21"/>
      <c r="I54" s="21"/>
      <c r="J54" s="21"/>
      <c r="K54" s="21"/>
      <c r="L54" s="22"/>
      <c r="M54" s="22"/>
      <c r="N54" s="22"/>
      <c r="O54" s="22"/>
      <c r="P54" s="22"/>
      <c r="Q54" s="9"/>
      <c r="R54" s="9"/>
      <c r="S54" s="9"/>
      <c r="T54" s="9"/>
      <c r="U54" s="9"/>
      <c r="V54" s="9"/>
      <c r="W54" s="9"/>
      <c r="X54" s="9"/>
      <c r="Y54" s="9"/>
      <c r="Z54" s="9"/>
      <c r="AA54" s="9"/>
      <c r="AB54" s="9"/>
      <c r="AC54" s="9"/>
      <c r="AD54" s="9"/>
      <c r="AE54" s="9"/>
      <c r="AF54" s="9"/>
      <c r="AG54" s="9"/>
      <c r="AH54" s="9"/>
      <c r="AI54" s="9"/>
      <c r="AJ54" s="9"/>
      <c r="AK54" s="9"/>
      <c r="AL54" s="9"/>
      <c r="AM54" s="9"/>
      <c r="AN54" s="9"/>
    </row>
    <row r="55" spans="2:65" ht="12" customHeight="1">
      <c r="B55" s="21"/>
      <c r="C55" s="21"/>
      <c r="D55" s="21"/>
      <c r="E55" s="21"/>
      <c r="F55" s="21"/>
      <c r="G55" s="21"/>
      <c r="H55" s="21"/>
      <c r="I55" s="21"/>
      <c r="J55" s="21"/>
      <c r="K55" s="21"/>
      <c r="L55" s="22"/>
      <c r="M55" s="22"/>
      <c r="N55" s="22"/>
      <c r="O55" s="22"/>
      <c r="P55" s="22"/>
      <c r="Q55" s="9"/>
      <c r="R55" s="9"/>
      <c r="S55" s="9"/>
      <c r="T55" s="9"/>
      <c r="U55" s="9"/>
      <c r="V55" s="9"/>
      <c r="W55" s="9"/>
      <c r="X55" s="9"/>
      <c r="Y55" s="9"/>
      <c r="Z55" s="9"/>
      <c r="AA55" s="9"/>
      <c r="AB55" s="9"/>
      <c r="AC55" s="9"/>
      <c r="AD55" s="9"/>
      <c r="AE55" s="9"/>
      <c r="AF55" s="9"/>
      <c r="AG55" s="9"/>
      <c r="AH55" s="9"/>
      <c r="AI55" s="9"/>
      <c r="AJ55" s="9"/>
      <c r="AK55" s="9"/>
      <c r="AL55" s="9"/>
      <c r="AM55" s="9"/>
      <c r="AN55" s="9"/>
    </row>
    <row r="56" spans="2:65" ht="12" customHeight="1">
      <c r="B56" s="21"/>
      <c r="C56" s="21"/>
      <c r="D56" s="21"/>
      <c r="E56" s="21"/>
      <c r="F56" s="21"/>
      <c r="G56" s="21"/>
      <c r="H56" s="21"/>
      <c r="I56" s="21"/>
      <c r="J56" s="21"/>
      <c r="K56" s="21"/>
      <c r="L56" s="22"/>
      <c r="M56" s="22"/>
      <c r="N56" s="22"/>
      <c r="O56" s="22"/>
      <c r="P56" s="22"/>
      <c r="Q56" s="9"/>
      <c r="R56" s="9"/>
      <c r="S56" s="9"/>
      <c r="T56" s="9"/>
      <c r="U56" s="9"/>
      <c r="V56" s="9"/>
      <c r="W56" s="9"/>
      <c r="X56" s="9"/>
      <c r="Y56" s="9"/>
      <c r="Z56" s="9"/>
      <c r="AA56" s="9"/>
      <c r="AB56" s="9"/>
      <c r="AC56" s="9"/>
      <c r="AD56" s="9"/>
      <c r="AE56" s="9"/>
      <c r="AF56" s="9"/>
      <c r="AG56" s="9"/>
      <c r="AH56" s="9"/>
      <c r="AI56" s="9"/>
      <c r="AJ56" s="9"/>
      <c r="AK56" s="9"/>
      <c r="AL56" s="9"/>
      <c r="AM56" s="9"/>
      <c r="AN56" s="9"/>
    </row>
    <row r="57" spans="2:65" ht="12" customHeight="1">
      <c r="B57" s="8"/>
      <c r="C57" s="8"/>
      <c r="D57" s="8"/>
      <c r="E57" s="8"/>
    </row>
    <row r="58" spans="2:65" ht="12" customHeight="1">
      <c r="B58" s="975" t="s">
        <v>60</v>
      </c>
      <c r="C58" s="975"/>
      <c r="D58" s="975"/>
      <c r="E58" s="975"/>
      <c r="F58" s="975"/>
      <c r="G58" s="888" t="s">
        <v>547</v>
      </c>
      <c r="H58" s="888"/>
      <c r="I58" s="888"/>
      <c r="J58" s="888"/>
      <c r="K58" s="888"/>
      <c r="L58" s="888"/>
      <c r="M58" s="888"/>
      <c r="N58" s="888"/>
      <c r="O58" s="888"/>
      <c r="P58" s="888"/>
      <c r="Q58" s="888"/>
      <c r="R58" s="888"/>
      <c r="S58" s="9"/>
      <c r="T58" s="9"/>
      <c r="U58" s="9"/>
      <c r="V58" s="9"/>
      <c r="BD58" s="875" t="s">
        <v>242</v>
      </c>
      <c r="BE58" s="875"/>
      <c r="BF58" s="875"/>
      <c r="BG58" s="875"/>
      <c r="BH58" s="875"/>
      <c r="BI58" s="875"/>
      <c r="BJ58" s="875"/>
      <c r="BK58" s="875"/>
      <c r="BL58" s="875"/>
      <c r="BM58" s="875"/>
    </row>
    <row r="59" spans="2:65" ht="12" customHeight="1">
      <c r="B59" s="975"/>
      <c r="C59" s="975"/>
      <c r="D59" s="975"/>
      <c r="E59" s="975"/>
      <c r="F59" s="975"/>
      <c r="G59" s="888"/>
      <c r="H59" s="888"/>
      <c r="I59" s="888"/>
      <c r="J59" s="888"/>
      <c r="K59" s="888"/>
      <c r="L59" s="888"/>
      <c r="M59" s="888"/>
      <c r="N59" s="888"/>
      <c r="O59" s="888"/>
      <c r="P59" s="888"/>
      <c r="Q59" s="888"/>
      <c r="R59" s="888"/>
      <c r="S59" s="9"/>
      <c r="T59" s="9"/>
      <c r="U59" s="9"/>
      <c r="V59" s="9"/>
      <c r="AB59" s="876" t="s">
        <v>85</v>
      </c>
      <c r="AC59" s="876"/>
      <c r="AD59" s="876"/>
      <c r="AE59" s="876"/>
      <c r="AF59" s="876"/>
      <c r="AG59" s="876"/>
      <c r="AH59" s="23"/>
      <c r="AI59" s="23"/>
      <c r="AJ59" s="915" t="str">
        <f>IF(入力シート!$I$6="","",入力シート!$I$6)</f>
        <v/>
      </c>
      <c r="AK59" s="915"/>
      <c r="AL59" s="915"/>
      <c r="AM59" s="915"/>
      <c r="AN59" s="915"/>
      <c r="AO59" s="915"/>
      <c r="AP59" s="915"/>
      <c r="AQ59" s="915"/>
      <c r="AR59" s="915"/>
      <c r="AS59" s="915"/>
      <c r="AT59" s="915"/>
      <c r="AU59" s="915"/>
      <c r="AV59" s="915"/>
      <c r="AW59" s="23"/>
      <c r="AX59" s="23"/>
      <c r="BG59" s="4" t="s">
        <v>75</v>
      </c>
      <c r="BH59" s="4"/>
      <c r="BI59" s="4"/>
      <c r="BJ59" s="4"/>
      <c r="BK59" s="4"/>
    </row>
    <row r="60" spans="2:65" ht="12" customHeight="1" thickBot="1">
      <c r="B60" s="8"/>
      <c r="C60" s="8"/>
      <c r="D60" s="8"/>
      <c r="E60" s="8"/>
    </row>
    <row r="61" spans="2:65" ht="12" customHeight="1">
      <c r="B61" s="985" t="s">
        <v>86</v>
      </c>
      <c r="C61" s="986"/>
      <c r="D61" s="986"/>
      <c r="E61" s="986"/>
      <c r="F61" s="986"/>
      <c r="G61" s="986"/>
      <c r="H61" s="986"/>
      <c r="I61" s="986"/>
      <c r="J61" s="986"/>
      <c r="K61" s="987"/>
      <c r="L61" s="948" t="s">
        <v>87</v>
      </c>
      <c r="M61" s="949"/>
      <c r="N61" s="949"/>
      <c r="O61" s="949"/>
      <c r="P61" s="950"/>
      <c r="Q61" s="871" t="str">
        <f>IF(入力シート!$I$33="","",MID(入力シート!$I$33,M2,1))</f>
        <v/>
      </c>
      <c r="R61" s="851"/>
      <c r="S61" s="839" t="str">
        <f>IF(入力シート!$I$33="","",MID(入力シート!$I$33,O2,1))</f>
        <v/>
      </c>
      <c r="T61" s="851"/>
      <c r="U61" s="839" t="str">
        <f>IF(入力シート!$I$33="","",MID(入力シート!$I$33,Q2,1))</f>
        <v/>
      </c>
      <c r="V61" s="851"/>
      <c r="W61" s="839" t="str">
        <f>IF(入力シート!$I$33="","",MID(入力シート!$I$33,S2,1))</f>
        <v/>
      </c>
      <c r="X61" s="851"/>
      <c r="Y61" s="845" t="str">
        <f>IF(入力シート!$I$33="","",MID(入力シート!$I$33,U2,1))</f>
        <v/>
      </c>
      <c r="Z61" s="845"/>
      <c r="AA61" s="845" t="str">
        <f>IF(入力シート!$I$33="","",MID(入力シート!$I$33,W2,1))</f>
        <v/>
      </c>
      <c r="AB61" s="845"/>
      <c r="AC61" s="845" t="str">
        <f>IF(入力シート!$I$33="","",MID(入力シート!$I$33,Y2,1))</f>
        <v/>
      </c>
      <c r="AD61" s="845"/>
      <c r="AE61" s="845" t="str">
        <f>IF(入力シート!$I$33="","",MID(入力シート!$I$33,AA2,1))</f>
        <v/>
      </c>
      <c r="AF61" s="845"/>
      <c r="AG61" s="845" t="str">
        <f>IF(入力シート!$I$33="","",MID(入力シート!$I$33,AC2,1))</f>
        <v/>
      </c>
      <c r="AH61" s="845"/>
      <c r="AI61" s="845" t="str">
        <f>IF(入力シート!$I$33="","",MID(入力シート!$I$33,AE2,1))</f>
        <v/>
      </c>
      <c r="AJ61" s="845"/>
      <c r="AK61" s="845" t="str">
        <f>IF(入力シート!$I$33="","",MID(入力シート!$I$33,AG2,1))</f>
        <v/>
      </c>
      <c r="AL61" s="845"/>
      <c r="AM61" s="845" t="str">
        <f>IF(入力シート!$I$33="","",MID(入力シート!$I$33,AI2,1))</f>
        <v/>
      </c>
      <c r="AN61" s="847"/>
    </row>
    <row r="62" spans="2:65" ht="12" customHeight="1" thickBot="1">
      <c r="B62" s="988"/>
      <c r="C62" s="989"/>
      <c r="D62" s="989"/>
      <c r="E62" s="989"/>
      <c r="F62" s="989"/>
      <c r="G62" s="989"/>
      <c r="H62" s="989"/>
      <c r="I62" s="989"/>
      <c r="J62" s="989"/>
      <c r="K62" s="990"/>
      <c r="L62" s="951"/>
      <c r="M62" s="952"/>
      <c r="N62" s="952"/>
      <c r="O62" s="952"/>
      <c r="P62" s="953"/>
      <c r="Q62" s="872"/>
      <c r="R62" s="852"/>
      <c r="S62" s="841"/>
      <c r="T62" s="852"/>
      <c r="U62" s="841"/>
      <c r="V62" s="852"/>
      <c r="W62" s="841"/>
      <c r="X62" s="852"/>
      <c r="Y62" s="846"/>
      <c r="Z62" s="846"/>
      <c r="AA62" s="846"/>
      <c r="AB62" s="846"/>
      <c r="AC62" s="846"/>
      <c r="AD62" s="846"/>
      <c r="AE62" s="846"/>
      <c r="AF62" s="846"/>
      <c r="AG62" s="846"/>
      <c r="AH62" s="846"/>
      <c r="AI62" s="846"/>
      <c r="AJ62" s="846"/>
      <c r="AK62" s="846"/>
      <c r="AL62" s="846"/>
      <c r="AM62" s="846"/>
      <c r="AN62" s="848"/>
    </row>
    <row r="63" spans="2:65" ht="12" customHeight="1">
      <c r="B63" s="988"/>
      <c r="C63" s="989"/>
      <c r="D63" s="989"/>
      <c r="E63" s="989"/>
      <c r="F63" s="989"/>
      <c r="G63" s="989"/>
      <c r="H63" s="989"/>
      <c r="I63" s="989"/>
      <c r="J63" s="989"/>
      <c r="K63" s="990"/>
      <c r="L63" s="933" t="s">
        <v>14</v>
      </c>
      <c r="M63" s="934"/>
      <c r="N63" s="934"/>
      <c r="O63" s="934"/>
      <c r="P63" s="935"/>
      <c r="Q63" s="871" t="str">
        <f>IF(入力シート!$I$34="","",MID(入力シート!$I$34,M2,1))</f>
        <v/>
      </c>
      <c r="R63" s="851"/>
      <c r="S63" s="839" t="str">
        <f>IF(入力シート!$I$34="","",MID(入力シート!$I$34,O2,1))</f>
        <v/>
      </c>
      <c r="T63" s="851"/>
      <c r="U63" s="839" t="str">
        <f>IF(入力シート!$I$34="","",MID(入力シート!$I$34,Q2,1))</f>
        <v/>
      </c>
      <c r="V63" s="851"/>
      <c r="W63" s="839" t="str">
        <f>IF(入力シート!$I$34="","",MID(入力シート!$I$34,S2,1))</f>
        <v/>
      </c>
      <c r="X63" s="851"/>
      <c r="Y63" s="845" t="str">
        <f>IF(入力シート!$I$34="","",MID(入力シート!$I$34,U2,1))</f>
        <v/>
      </c>
      <c r="Z63" s="845"/>
      <c r="AA63" s="845" t="str">
        <f>IF(入力シート!$I$34="","",MID(入力シート!$I$34,W2,1))</f>
        <v/>
      </c>
      <c r="AB63" s="845"/>
      <c r="AC63" s="845" t="str">
        <f>IF(入力シート!$I$34="","",MID(入力シート!$I$34,Y2,1))</f>
        <v/>
      </c>
      <c r="AD63" s="845"/>
      <c r="AE63" s="845" t="str">
        <f>IF(入力シート!$I$34="","",MID(入力シート!$I$34,AA2,1))</f>
        <v/>
      </c>
      <c r="AF63" s="845"/>
      <c r="AG63" s="845" t="str">
        <f>IF(入力シート!$I$34="","",MID(入力シート!$I$34,AC2,1))</f>
        <v/>
      </c>
      <c r="AH63" s="845"/>
      <c r="AI63" s="845" t="str">
        <f>IF(入力シート!$I$34="","",MID(入力シート!$I$34,AE2,1))</f>
        <v/>
      </c>
      <c r="AJ63" s="845"/>
      <c r="AK63" s="845" t="str">
        <f>IF(入力シート!$I$34="","",MID(入力シート!$I$34,AG2,1))</f>
        <v/>
      </c>
      <c r="AL63" s="845"/>
      <c r="AM63" s="845" t="str">
        <f>IF(入力シート!$I$34="","",MID(入力シート!$I$34,AI2,1))</f>
        <v/>
      </c>
      <c r="AN63" s="839"/>
      <c r="AO63" s="845" t="str">
        <f>IF(入力シート!$I$34="","",MID(入力シート!$I$34,AK2,1))</f>
        <v/>
      </c>
      <c r="AP63" s="847"/>
    </row>
    <row r="64" spans="2:65" ht="12" customHeight="1" thickBot="1">
      <c r="B64" s="988"/>
      <c r="C64" s="989"/>
      <c r="D64" s="989"/>
      <c r="E64" s="989"/>
      <c r="F64" s="989"/>
      <c r="G64" s="989"/>
      <c r="H64" s="989"/>
      <c r="I64" s="989"/>
      <c r="J64" s="989"/>
      <c r="K64" s="990"/>
      <c r="L64" s="936"/>
      <c r="M64" s="937"/>
      <c r="N64" s="937"/>
      <c r="O64" s="937"/>
      <c r="P64" s="938"/>
      <c r="Q64" s="872"/>
      <c r="R64" s="852"/>
      <c r="S64" s="841"/>
      <c r="T64" s="852"/>
      <c r="U64" s="841"/>
      <c r="V64" s="852"/>
      <c r="W64" s="841"/>
      <c r="X64" s="852"/>
      <c r="Y64" s="846"/>
      <c r="Z64" s="846"/>
      <c r="AA64" s="846"/>
      <c r="AB64" s="846"/>
      <c r="AC64" s="846"/>
      <c r="AD64" s="846"/>
      <c r="AE64" s="846"/>
      <c r="AF64" s="846"/>
      <c r="AG64" s="846"/>
      <c r="AH64" s="846"/>
      <c r="AI64" s="846"/>
      <c r="AJ64" s="846"/>
      <c r="AK64" s="846"/>
      <c r="AL64" s="846"/>
      <c r="AM64" s="846"/>
      <c r="AN64" s="841"/>
      <c r="AO64" s="846"/>
      <c r="AP64" s="848"/>
    </row>
    <row r="65" spans="2:129" ht="12" customHeight="1">
      <c r="B65" s="988"/>
      <c r="C65" s="989"/>
      <c r="D65" s="989"/>
      <c r="E65" s="989"/>
      <c r="F65" s="989"/>
      <c r="G65" s="989"/>
      <c r="H65" s="989"/>
      <c r="I65" s="989"/>
      <c r="J65" s="989"/>
      <c r="K65" s="990"/>
      <c r="L65" s="933" t="s">
        <v>88</v>
      </c>
      <c r="M65" s="934"/>
      <c r="N65" s="934"/>
      <c r="O65" s="934"/>
      <c r="P65" s="935"/>
      <c r="Q65" s="1001" t="str">
        <f>IF(入力シート!$I$35="","",MID(入力シート!$I$35,1,1))</f>
        <v/>
      </c>
      <c r="R65" s="919"/>
      <c r="S65" s="918" t="str">
        <f>IF(入力シート!$I$35="","",MID(入力シート!$I$35,2,1))</f>
        <v/>
      </c>
      <c r="T65" s="919"/>
      <c r="U65" s="918" t="str">
        <f>IF(入力シート!$I$35="","",MID(入力シート!$I$35,3,1))</f>
        <v/>
      </c>
      <c r="V65" s="919"/>
      <c r="W65" s="918" t="str">
        <f>IF(入力シート!$I$35="","",MID(入力シート!$I$35,4,1))</f>
        <v/>
      </c>
      <c r="X65" s="919"/>
      <c r="Y65" s="920" t="str">
        <f>IF(入力シート!$I$35="","",MID(入力シート!$I$35,5,1))</f>
        <v/>
      </c>
      <c r="Z65" s="920"/>
      <c r="AA65" s="920" t="str">
        <f>IF(入力シート!$I$35="","",MID(入力シート!$I$35,6,1))</f>
        <v/>
      </c>
      <c r="AB65" s="920"/>
      <c r="AC65" s="920" t="str">
        <f>IF(入力シート!$I$35="","",MID(入力シート!$I$35,7,1))</f>
        <v/>
      </c>
      <c r="AD65" s="920"/>
      <c r="AE65" s="920" t="str">
        <f>IF(入力シート!$I$35="","",MID(入力シート!$I$35,8,1))</f>
        <v/>
      </c>
      <c r="AF65" s="920"/>
      <c r="AG65" s="920" t="str">
        <f>IF(入力シート!$I$35="","",MID(入力シート!$I$35,9,1))</f>
        <v/>
      </c>
      <c r="AH65" s="920"/>
      <c r="AI65" s="920" t="str">
        <f>IF(入力シート!$I$35="","",MID(入力シート!$I$35,10,1))</f>
        <v/>
      </c>
      <c r="AJ65" s="920"/>
      <c r="AK65" s="920" t="str">
        <f>IF(入力シート!$I$35="","",MID(入力シート!$I$35,11,1))</f>
        <v/>
      </c>
      <c r="AL65" s="920"/>
      <c r="AM65" s="845" t="str">
        <f>IF(入力シート!$I$35="","",MID(入力シート!$I$35,12,1))</f>
        <v/>
      </c>
      <c r="AN65" s="845"/>
      <c r="AO65" s="845" t="str">
        <f>IF(入力シート!$I$35="","",MID(入力シート!$I$35,13,1))</f>
        <v/>
      </c>
      <c r="AP65" s="845"/>
      <c r="AQ65" s="839" t="str">
        <f>IF(入力シート!$I$35="","",MID(入力シート!$I$35,14,1))</f>
        <v/>
      </c>
      <c r="AR65" s="851"/>
      <c r="AS65" s="839" t="str">
        <f>IF(入力シート!$I$35="","",MID(入力シート!$I$35,15,1))</f>
        <v/>
      </c>
      <c r="AT65" s="851"/>
      <c r="AU65" s="839" t="str">
        <f>IF(入力シート!$I$35="","",MID(入力シート!$I$35,16,1))</f>
        <v/>
      </c>
      <c r="AV65" s="851"/>
      <c r="AW65" s="845" t="str">
        <f>IF(入力シート!$I$35="","",MID(入力シート!$I$35,17,1))</f>
        <v/>
      </c>
      <c r="AX65" s="845"/>
      <c r="AY65" s="845" t="str">
        <f>IF(入力シート!$I$35="","",MID(入力シート!$I$35,18,1))</f>
        <v/>
      </c>
      <c r="AZ65" s="845"/>
      <c r="BA65" s="845" t="str">
        <f>IF(入力シート!$I$35="","",MID(入力シート!$I$35,19,1))</f>
        <v/>
      </c>
      <c r="BB65" s="845"/>
      <c r="BC65" s="845" t="str">
        <f>IF(入力シート!$I$35="","",MID(入力シート!$I$35,20,1))</f>
        <v/>
      </c>
      <c r="BD65" s="845"/>
      <c r="BE65" s="845" t="str">
        <f>IF(入力シート!$I$35="","",MID(入力シート!$I$35,21,1))</f>
        <v/>
      </c>
      <c r="BF65" s="845"/>
      <c r="BG65" s="845" t="str">
        <f>IF(入力シート!$I$35="","",MID(入力シート!$I$35,22,1))</f>
        <v/>
      </c>
      <c r="BH65" s="845"/>
      <c r="BI65" s="845" t="str">
        <f>IF(入力シート!$I$35="","",MID(入力シート!$I$35,23,1))</f>
        <v/>
      </c>
      <c r="BJ65" s="845"/>
      <c r="BK65" s="845" t="str">
        <f>IF(入力シート!$I$35="","",MID(入力シート!$I$35,24,1))</f>
        <v/>
      </c>
      <c r="BL65" s="847"/>
    </row>
    <row r="66" spans="2:129" ht="12" customHeight="1">
      <c r="B66" s="988"/>
      <c r="C66" s="989"/>
      <c r="D66" s="989"/>
      <c r="E66" s="989"/>
      <c r="F66" s="989"/>
      <c r="G66" s="989"/>
      <c r="H66" s="989"/>
      <c r="I66" s="989"/>
      <c r="J66" s="989"/>
      <c r="K66" s="990"/>
      <c r="L66" s="994"/>
      <c r="M66" s="866"/>
      <c r="N66" s="866"/>
      <c r="O66" s="866"/>
      <c r="P66" s="867"/>
      <c r="Q66" s="1002"/>
      <c r="R66" s="979"/>
      <c r="S66" s="978"/>
      <c r="T66" s="979"/>
      <c r="U66" s="978"/>
      <c r="V66" s="979"/>
      <c r="W66" s="978"/>
      <c r="X66" s="979"/>
      <c r="Y66" s="849"/>
      <c r="Z66" s="849"/>
      <c r="AA66" s="849"/>
      <c r="AB66" s="849"/>
      <c r="AC66" s="849"/>
      <c r="AD66" s="849"/>
      <c r="AE66" s="849"/>
      <c r="AF66" s="849"/>
      <c r="AG66" s="849"/>
      <c r="AH66" s="849"/>
      <c r="AI66" s="849"/>
      <c r="AJ66" s="849"/>
      <c r="AK66" s="849"/>
      <c r="AL66" s="849"/>
      <c r="AM66" s="849"/>
      <c r="AN66" s="849"/>
      <c r="AO66" s="849"/>
      <c r="AP66" s="849"/>
      <c r="AQ66" s="978"/>
      <c r="AR66" s="979"/>
      <c r="AS66" s="978"/>
      <c r="AT66" s="979"/>
      <c r="AU66" s="978"/>
      <c r="AV66" s="979"/>
      <c r="AW66" s="849"/>
      <c r="AX66" s="849"/>
      <c r="AY66" s="849"/>
      <c r="AZ66" s="849"/>
      <c r="BA66" s="849"/>
      <c r="BB66" s="849"/>
      <c r="BC66" s="849"/>
      <c r="BD66" s="849"/>
      <c r="BE66" s="849"/>
      <c r="BF66" s="849"/>
      <c r="BG66" s="849"/>
      <c r="BH66" s="849"/>
      <c r="BI66" s="849"/>
      <c r="BJ66" s="849"/>
      <c r="BK66" s="849"/>
      <c r="BL66" s="850"/>
    </row>
    <row r="67" spans="2:129" ht="12" customHeight="1">
      <c r="B67" s="988"/>
      <c r="C67" s="989"/>
      <c r="D67" s="989"/>
      <c r="E67" s="989"/>
      <c r="F67" s="989"/>
      <c r="G67" s="989"/>
      <c r="H67" s="989"/>
      <c r="I67" s="989"/>
      <c r="J67" s="989"/>
      <c r="K67" s="990"/>
      <c r="L67" s="995"/>
      <c r="M67" s="996"/>
      <c r="N67" s="996"/>
      <c r="O67" s="996"/>
      <c r="P67" s="997"/>
      <c r="Q67" s="1003" t="str">
        <f>IF(入力シート!$I$35="","",MID(入力シート!$I$35,25,1))</f>
        <v/>
      </c>
      <c r="R67" s="919"/>
      <c r="S67" s="918" t="str">
        <f>IF(入力シート!$I$35="","",MID(入力シート!$I$35,26,1))</f>
        <v/>
      </c>
      <c r="T67" s="919"/>
      <c r="U67" s="918" t="str">
        <f>IF(入力シート!$I$35="","",MID(入力シート!$I$35,27,1))</f>
        <v/>
      </c>
      <c r="V67" s="919"/>
      <c r="W67" s="918" t="str">
        <f>IF(入力シート!$I$35="","",MID(入力シート!$I$35,28,1))</f>
        <v/>
      </c>
      <c r="X67" s="919"/>
      <c r="Y67" s="920" t="str">
        <f>IF(入力シート!$I$35="","",MID(入力シート!$I$35,29,1))</f>
        <v/>
      </c>
      <c r="Z67" s="920"/>
      <c r="AA67" s="920" t="str">
        <f>IF(入力シート!$I$35="","",MID(入力シート!$I$35,30,1))</f>
        <v/>
      </c>
      <c r="AB67" s="920"/>
      <c r="AC67" s="920" t="str">
        <f>IF(入力シート!$I$35="","",MID(入力シート!$I$35,31,1))</f>
        <v/>
      </c>
      <c r="AD67" s="920"/>
      <c r="AE67" s="920" t="str">
        <f>IF(入力シート!$I$35="","",MID(入力シート!$I$35,32,1))</f>
        <v/>
      </c>
      <c r="AF67" s="920"/>
      <c r="AG67" s="920" t="str">
        <f>IF(入力シート!$I$35="","",MID(入力シート!$I$35,33,1))</f>
        <v/>
      </c>
      <c r="AH67" s="920"/>
      <c r="AI67" s="920" t="str">
        <f>IF(入力シート!$I$35="","",MID(入力シート!$I$35,34,1))</f>
        <v/>
      </c>
      <c r="AJ67" s="920"/>
      <c r="AK67" s="920" t="str">
        <f>IF(入力シート!$I$35="","",MID(入力シート!$I$35,35,1))</f>
        <v/>
      </c>
      <c r="AL67" s="920"/>
      <c r="AM67" s="920" t="str">
        <f>IF(入力シート!$I$35="","",MID(入力シート!$I$35,36,1))</f>
        <v/>
      </c>
      <c r="AN67" s="920"/>
      <c r="AO67" s="920" t="str">
        <f>IF(入力シート!$I$35="","",MID(入力シート!$I$35,37,1))</f>
        <v/>
      </c>
      <c r="AP67" s="920"/>
      <c r="AQ67" s="918" t="str">
        <f>IF(入力シート!$I$35="","",MID(入力シート!$I$35,38,1))</f>
        <v/>
      </c>
      <c r="AR67" s="919"/>
      <c r="AS67" s="918" t="str">
        <f>IF(入力シート!$I$35="","",MID(入力シート!$I$35,39,1))</f>
        <v/>
      </c>
      <c r="AT67" s="919"/>
      <c r="AU67" s="918" t="str">
        <f>IF(入力シート!$I$35="","",MID(入力シート!$I$35,40,1))</f>
        <v/>
      </c>
      <c r="AV67" s="919"/>
      <c r="AW67" s="920" t="str">
        <f>IF(入力シート!$I$35="","",MID(入力シート!$I$35,41,1))</f>
        <v/>
      </c>
      <c r="AX67" s="920"/>
      <c r="AY67" s="920" t="str">
        <f>IF(入力シート!$I$35="","",MID(入力シート!$I$35,42,1))</f>
        <v/>
      </c>
      <c r="AZ67" s="920"/>
      <c r="BA67" s="920" t="str">
        <f>IF(入力シート!$I$35="","",MID(入力シート!$I$35,43,1))</f>
        <v/>
      </c>
      <c r="BB67" s="920"/>
      <c r="BC67" s="920" t="str">
        <f>IF(入力シート!$I$35="","",MID(入力シート!$I$35,44,1))</f>
        <v/>
      </c>
      <c r="BD67" s="920"/>
      <c r="BE67" s="920" t="str">
        <f>IF(入力シート!$I$35="","",MID(入力シート!$I$35,45,1))</f>
        <v/>
      </c>
      <c r="BF67" s="920"/>
      <c r="BG67" s="920" t="str">
        <f>IF(入力シート!$I$35="","",MID(入力シート!$I$35,46,1))</f>
        <v/>
      </c>
      <c r="BH67" s="920"/>
      <c r="BI67" s="920" t="str">
        <f>IF(入力シート!$I$35="","",MID(入力シート!$I$35,47,1))</f>
        <v/>
      </c>
      <c r="BJ67" s="920"/>
      <c r="BK67" s="920" t="str">
        <f>IF(入力シート!$I$35="","",MID(入力シート!$I$35,48,1))</f>
        <v/>
      </c>
      <c r="BL67" s="984"/>
    </row>
    <row r="68" spans="2:129" ht="12" customHeight="1" thickBot="1">
      <c r="B68" s="991"/>
      <c r="C68" s="992"/>
      <c r="D68" s="992"/>
      <c r="E68" s="992"/>
      <c r="F68" s="992"/>
      <c r="G68" s="992"/>
      <c r="H68" s="992"/>
      <c r="I68" s="992"/>
      <c r="J68" s="992"/>
      <c r="K68" s="993"/>
      <c r="L68" s="998"/>
      <c r="M68" s="999"/>
      <c r="N68" s="999"/>
      <c r="O68" s="999"/>
      <c r="P68" s="1000"/>
      <c r="Q68" s="872"/>
      <c r="R68" s="852"/>
      <c r="S68" s="841"/>
      <c r="T68" s="852"/>
      <c r="U68" s="841"/>
      <c r="V68" s="852"/>
      <c r="W68" s="841"/>
      <c r="X68" s="852"/>
      <c r="Y68" s="846"/>
      <c r="Z68" s="846"/>
      <c r="AA68" s="846"/>
      <c r="AB68" s="846"/>
      <c r="AC68" s="846"/>
      <c r="AD68" s="846"/>
      <c r="AE68" s="846"/>
      <c r="AF68" s="846"/>
      <c r="AG68" s="846"/>
      <c r="AH68" s="846"/>
      <c r="AI68" s="846"/>
      <c r="AJ68" s="846"/>
      <c r="AK68" s="846"/>
      <c r="AL68" s="846"/>
      <c r="AM68" s="846"/>
      <c r="AN68" s="846"/>
      <c r="AO68" s="846"/>
      <c r="AP68" s="846"/>
      <c r="AQ68" s="841"/>
      <c r="AR68" s="852"/>
      <c r="AS68" s="841"/>
      <c r="AT68" s="852"/>
      <c r="AU68" s="841"/>
      <c r="AV68" s="852"/>
      <c r="AW68" s="846"/>
      <c r="AX68" s="846"/>
      <c r="AY68" s="846"/>
      <c r="AZ68" s="846"/>
      <c r="BA68" s="846"/>
      <c r="BB68" s="846"/>
      <c r="BC68" s="846"/>
      <c r="BD68" s="846"/>
      <c r="BE68" s="846"/>
      <c r="BF68" s="846"/>
      <c r="BG68" s="846"/>
      <c r="BH68" s="846"/>
      <c r="BI68" s="846"/>
      <c r="BJ68" s="846"/>
      <c r="BK68" s="846"/>
      <c r="BL68" s="848"/>
    </row>
    <row r="69" spans="2:129" ht="12" customHeight="1">
      <c r="B69" s="967" t="s">
        <v>89</v>
      </c>
      <c r="C69" s="968"/>
      <c r="D69" s="968"/>
      <c r="E69" s="968"/>
      <c r="F69" s="968"/>
      <c r="G69" s="968"/>
      <c r="H69" s="968"/>
      <c r="I69" s="968"/>
      <c r="J69" s="968"/>
      <c r="K69" s="969"/>
      <c r="L69" s="976"/>
      <c r="M69" s="873" t="str">
        <f>IF(入力シート!$M$37="","",IF(($DT$69-9)&lt;=0,"",MID(入力シート!$M$37,$DT$69-9,1)))</f>
        <v/>
      </c>
      <c r="N69" s="851"/>
      <c r="O69" s="839" t="str">
        <f>IF(入力シート!$M$37="","",IF(($DT$69-8)&lt;=0,"",MID(入力シート!$M$37,$DT$69-8,1)))</f>
        <v/>
      </c>
      <c r="P69" s="851"/>
      <c r="Q69" s="839" t="str">
        <f>IF(入力シート!$M$37="","",IF(($DT$69-7)&lt;=0,"",MID(入力シート!$M$37,$DT$69-7,1)))</f>
        <v/>
      </c>
      <c r="R69" s="851"/>
      <c r="S69" s="839" t="str">
        <f>IF(入力シート!$M$37="","",IF(($DT$69-6)&lt;=0,"",MID(入力シート!$M$37,$DT$69-6,1)))</f>
        <v/>
      </c>
      <c r="T69" s="851"/>
      <c r="U69" s="845" t="str">
        <f>IF(入力シート!$M$37="","",IF(($DT$69-5)&lt;=0,"",MID(入力シート!$M$37,$DT$69-5,1)))</f>
        <v/>
      </c>
      <c r="V69" s="845"/>
      <c r="W69" s="845" t="str">
        <f>IF(入力シート!$M$37="","",IF(($DT$69-4)&lt;=0,"",MID(入力シート!$M$37,$DT$69-4,1)))</f>
        <v/>
      </c>
      <c r="X69" s="845"/>
      <c r="Y69" s="845" t="str">
        <f>IF(入力シート!$M$37="","",IF(($DT$69-3)&lt;=0,"",MID(入力シート!$M$37,$DT$69-3,1)))</f>
        <v/>
      </c>
      <c r="Z69" s="845"/>
      <c r="AA69" s="845" t="str">
        <f>IF(入力シート!$M$37="","",IF(($DT$69-2)&lt;=0,"",MID(入力シート!$M$37,$DT$69-2,1)))</f>
        <v/>
      </c>
      <c r="AB69" s="845"/>
      <c r="AC69" s="845" t="str">
        <f>IF(入力シート!$M$37="","",IF(($DT$69-1)&lt;=0,"",MID(入力シート!$M$37,$DT$69-1,1)))</f>
        <v/>
      </c>
      <c r="AD69" s="845"/>
      <c r="AE69" s="845" t="str">
        <f>IF(入力シート!$M$37="","",IF(($DT$69)&lt;=0,"",MID(入力シート!$M$37,$DT$69,1)))</f>
        <v/>
      </c>
      <c r="AF69" s="847"/>
      <c r="AG69" s="1071" t="s">
        <v>90</v>
      </c>
      <c r="AH69" s="1072"/>
      <c r="AI69" s="1072"/>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DT69" s="828">
        <f>LEN(入力シート!M37)</f>
        <v>0</v>
      </c>
      <c r="DU69" s="829"/>
      <c r="DV69" s="415" t="s">
        <v>155</v>
      </c>
      <c r="DW69" s="416"/>
      <c r="DX69" s="416"/>
      <c r="DY69" s="416"/>
    </row>
    <row r="70" spans="2:129" ht="12" customHeight="1" thickBot="1">
      <c r="B70" s="970"/>
      <c r="C70" s="971"/>
      <c r="D70" s="971"/>
      <c r="E70" s="971"/>
      <c r="F70" s="971"/>
      <c r="G70" s="971"/>
      <c r="H70" s="971"/>
      <c r="I70" s="971"/>
      <c r="J70" s="971"/>
      <c r="K70" s="972"/>
      <c r="L70" s="977"/>
      <c r="M70" s="874"/>
      <c r="N70" s="852"/>
      <c r="O70" s="841"/>
      <c r="P70" s="852"/>
      <c r="Q70" s="841"/>
      <c r="R70" s="852"/>
      <c r="S70" s="841"/>
      <c r="T70" s="852"/>
      <c r="U70" s="846"/>
      <c r="V70" s="846"/>
      <c r="W70" s="846"/>
      <c r="X70" s="846"/>
      <c r="Y70" s="846"/>
      <c r="Z70" s="846"/>
      <c r="AA70" s="846"/>
      <c r="AB70" s="846"/>
      <c r="AC70" s="846"/>
      <c r="AD70" s="846"/>
      <c r="AE70" s="846"/>
      <c r="AF70" s="848"/>
      <c r="AG70" s="983"/>
      <c r="AH70" s="982"/>
      <c r="AI70" s="982"/>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DT70" s="830"/>
      <c r="DU70" s="831"/>
      <c r="DV70" s="415"/>
      <c r="DW70" s="416"/>
      <c r="DX70" s="416"/>
      <c r="DY70" s="416"/>
    </row>
    <row r="71" spans="2:129" ht="12" customHeight="1" thickBot="1">
      <c r="B71" s="967" t="s">
        <v>91</v>
      </c>
      <c r="C71" s="968"/>
      <c r="D71" s="968"/>
      <c r="E71" s="968"/>
      <c r="F71" s="968"/>
      <c r="G71" s="968"/>
      <c r="H71" s="968"/>
      <c r="I71" s="968"/>
      <c r="J71" s="968"/>
      <c r="K71" s="969"/>
      <c r="L71" s="1068"/>
      <c r="M71" s="973" t="str">
        <f>IF(入力シート!$M$38="","",IF(($DT$71-9)&lt;=0,"",MID(入力シート!$M$38,$DT$71-9,1)))</f>
        <v/>
      </c>
      <c r="N71" s="974"/>
      <c r="O71" s="918" t="str">
        <f>IF(入力シート!$M$38="","",IF(($DT$71-8)&lt;=0,"",MID(入力シート!$M$38,$DT$71-8,1)))</f>
        <v/>
      </c>
      <c r="P71" s="919"/>
      <c r="Q71" s="918" t="str">
        <f>IF(入力シート!$M$38="","",IF(($DT$71-7)&lt;=0,"",MID(入力シート!$M$38,$DT$71-7,1)))</f>
        <v/>
      </c>
      <c r="R71" s="919"/>
      <c r="S71" s="918" t="str">
        <f>IF(入力シート!$M$38="","",IF(($DT$71-6)&lt;=0,"",MID(入力シート!$M$38,$DT$71-6,1)))</f>
        <v/>
      </c>
      <c r="T71" s="919"/>
      <c r="U71" s="920" t="str">
        <f>IF(入力シート!$M$38="","",IF(($DT$71-5)&lt;=0,"",MID(入力シート!$M$38,$DT$71-5,1)))</f>
        <v/>
      </c>
      <c r="V71" s="920"/>
      <c r="W71" s="920" t="str">
        <f>IF(入力シート!$M$38="","",IF(($DT$71-4)&lt;=0,"",MID(入力シート!$M$38,$DT$71-4,1)))</f>
        <v/>
      </c>
      <c r="X71" s="920"/>
      <c r="Y71" s="920" t="str">
        <f>IF(入力シート!$M$38="","",IF(($DT$71-3)&lt;=0,"",MID(入力シート!$M$38,$DT$71-3,1)))</f>
        <v/>
      </c>
      <c r="Z71" s="920"/>
      <c r="AA71" s="920" t="str">
        <f>IF(入力シート!$M$38="","",IF(($DT$71-2)&lt;=0,"",MID(入力シート!$M$38,$DT$71-2,1)))</f>
        <v/>
      </c>
      <c r="AB71" s="920"/>
      <c r="AC71" s="920" t="str">
        <f>IF(入力シート!$M$38="","",IF(($DT$71-1)&lt;=0,"",MID(入力シート!$M$38,$DT$71-1,1)))</f>
        <v/>
      </c>
      <c r="AD71" s="920"/>
      <c r="AE71" s="845" t="str">
        <f>IF(入力シート!$M$38="","",IF(($DT$71)&lt;=0,"",MID(入力シート!$M$38,$DT$71,1)))</f>
        <v/>
      </c>
      <c r="AF71" s="847"/>
      <c r="AG71" s="983" t="s">
        <v>90</v>
      </c>
      <c r="AH71" s="982"/>
      <c r="AI71" s="982"/>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DT71" s="828">
        <f>LEN(入力シート!M38)</f>
        <v>0</v>
      </c>
      <c r="DU71" s="829"/>
      <c r="DV71" s="415" t="s">
        <v>155</v>
      </c>
      <c r="DW71" s="416"/>
      <c r="DX71" s="416"/>
      <c r="DY71" s="416"/>
    </row>
    <row r="72" spans="2:129" ht="12" customHeight="1" thickBot="1">
      <c r="B72" s="970"/>
      <c r="C72" s="971"/>
      <c r="D72" s="971"/>
      <c r="E72" s="971"/>
      <c r="F72" s="971"/>
      <c r="G72" s="971"/>
      <c r="H72" s="971"/>
      <c r="I72" s="971"/>
      <c r="J72" s="971"/>
      <c r="K72" s="972"/>
      <c r="L72" s="1068"/>
      <c r="M72" s="973"/>
      <c r="N72" s="974"/>
      <c r="O72" s="841"/>
      <c r="P72" s="852"/>
      <c r="Q72" s="841"/>
      <c r="R72" s="852"/>
      <c r="S72" s="841"/>
      <c r="T72" s="852"/>
      <c r="U72" s="846"/>
      <c r="V72" s="846"/>
      <c r="W72" s="846"/>
      <c r="X72" s="846"/>
      <c r="Y72" s="846"/>
      <c r="Z72" s="846"/>
      <c r="AA72" s="846"/>
      <c r="AB72" s="846"/>
      <c r="AC72" s="846"/>
      <c r="AD72" s="846"/>
      <c r="AE72" s="846"/>
      <c r="AF72" s="848"/>
      <c r="AG72" s="983"/>
      <c r="AH72" s="982"/>
      <c r="AI72" s="982"/>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DT72" s="830"/>
      <c r="DU72" s="831"/>
      <c r="DV72" s="415"/>
      <c r="DW72" s="416"/>
      <c r="DX72" s="416"/>
      <c r="DY72" s="416"/>
    </row>
    <row r="73" spans="2:129" ht="12" customHeight="1" thickBot="1">
      <c r="B73" s="967" t="s">
        <v>92</v>
      </c>
      <c r="C73" s="968"/>
      <c r="D73" s="968"/>
      <c r="E73" s="968"/>
      <c r="F73" s="968"/>
      <c r="G73" s="968"/>
      <c r="H73" s="968"/>
      <c r="I73" s="968"/>
      <c r="J73" s="968"/>
      <c r="K73" s="969"/>
      <c r="L73" s="1068"/>
      <c r="M73" s="916" t="str">
        <f>IF(入力シート!$AH$42="","",IF(($DT$73-9)&lt;=0,"",MID(入力シート!$AH$42,$DT$73-9,1)))</f>
        <v/>
      </c>
      <c r="N73" s="917"/>
      <c r="O73" s="916" t="str">
        <f>IF(入力シート!$AH$42="","",IF(($DT$73-8)&lt;=0,"",MID(入力シート!$AH$42,$DT$73-8,1)))</f>
        <v/>
      </c>
      <c r="P73" s="917"/>
      <c r="Q73" s="916" t="str">
        <f>IF(入力シート!$AH$42="","",IF(($DT$73-7)&lt;=0,"",MID(入力シート!$AH$42,$DT$73-7,1)))</f>
        <v/>
      </c>
      <c r="R73" s="917"/>
      <c r="S73" s="916" t="str">
        <f>IF(入力シート!$AH$42="","",IF(($DT$73-6)&lt;=0,"",MID(入力シート!$AH$42,$DT$73-6,1)))</f>
        <v/>
      </c>
      <c r="T73" s="917"/>
      <c r="U73" s="916" t="str">
        <f>IF(入力シート!$AH$42="","",IF(($DT$73-5)&lt;=0,"",MID(入力シート!$AH$42,$DT$73-5,1)))</f>
        <v/>
      </c>
      <c r="V73" s="917"/>
      <c r="W73" s="916" t="str">
        <f>IF(入力シート!$AH$42="","",IF(($DT$73-4)&lt;=0,"",MID(入力シート!$AH$42,$DT$73-4,1)))</f>
        <v/>
      </c>
      <c r="X73" s="917"/>
      <c r="Y73" s="916" t="str">
        <f>IF(入力シート!$AH$42="","",IF(($DT$73-3)&lt;=0,"",MID(入力シート!$AH$42,$DT$73-3,1)))</f>
        <v/>
      </c>
      <c r="Z73" s="917"/>
      <c r="AA73" s="916" t="str">
        <f>IF(入力シート!$AH$42="","",IF(($DT$73-2)&lt;=0,"",MID(入力シート!$AH$42,$DT$73-2,1)))</f>
        <v/>
      </c>
      <c r="AB73" s="917"/>
      <c r="AC73" s="916" t="str">
        <f>IF(入力シート!$M$42="","",IF(($DT$73-1)&lt;=0,"",MID(入力シート!$AH$42,$DT$73-1,1)))</f>
        <v/>
      </c>
      <c r="AD73" s="917"/>
      <c r="AE73" s="916" t="str">
        <f>IF(入力シート!$M$42="","",IF(($DT$73)&lt;=0,"",MID(入力シート!$AH$42,$DT$73,1)))</f>
        <v/>
      </c>
      <c r="AF73" s="1069"/>
      <c r="AG73" s="982" t="s">
        <v>90</v>
      </c>
      <c r="AH73" s="982"/>
      <c r="AI73" s="982"/>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DT73" s="828">
        <f>LEN(入力シート!AH42)</f>
        <v>1</v>
      </c>
      <c r="DU73" s="829"/>
      <c r="DV73" s="415" t="s">
        <v>155</v>
      </c>
      <c r="DW73" s="416"/>
      <c r="DX73" s="416"/>
      <c r="DY73" s="416"/>
    </row>
    <row r="74" spans="2:129" ht="12" customHeight="1" thickBot="1">
      <c r="B74" s="970"/>
      <c r="C74" s="971"/>
      <c r="D74" s="971"/>
      <c r="E74" s="971"/>
      <c r="F74" s="971"/>
      <c r="G74" s="971"/>
      <c r="H74" s="971"/>
      <c r="I74" s="971"/>
      <c r="J74" s="971"/>
      <c r="K74" s="972"/>
      <c r="L74" s="1068"/>
      <c r="M74" s="916"/>
      <c r="N74" s="917"/>
      <c r="O74" s="916"/>
      <c r="P74" s="917"/>
      <c r="Q74" s="916"/>
      <c r="R74" s="917"/>
      <c r="S74" s="916"/>
      <c r="T74" s="917"/>
      <c r="U74" s="916"/>
      <c r="V74" s="917"/>
      <c r="W74" s="916"/>
      <c r="X74" s="917"/>
      <c r="Y74" s="916"/>
      <c r="Z74" s="917"/>
      <c r="AA74" s="916"/>
      <c r="AB74" s="917"/>
      <c r="AC74" s="916"/>
      <c r="AD74" s="917"/>
      <c r="AE74" s="916"/>
      <c r="AF74" s="1069"/>
      <c r="AG74" s="982"/>
      <c r="AH74" s="982"/>
      <c r="AI74" s="982"/>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DT74" s="830"/>
      <c r="DU74" s="831"/>
      <c r="DV74" s="415"/>
      <c r="DW74" s="416"/>
      <c r="DX74" s="416"/>
      <c r="DY74" s="416"/>
    </row>
    <row r="75" spans="2:129" ht="12" customHeight="1">
      <c r="B75" s="954" t="s">
        <v>93</v>
      </c>
      <c r="C75" s="955"/>
      <c r="D75" s="955"/>
      <c r="E75" s="955"/>
      <c r="F75" s="955"/>
      <c r="G75" s="955"/>
      <c r="H75" s="955"/>
      <c r="I75" s="955"/>
      <c r="J75" s="955"/>
      <c r="K75" s="956"/>
      <c r="L75" s="948" t="s">
        <v>94</v>
      </c>
      <c r="M75" s="949"/>
      <c r="N75" s="949"/>
      <c r="O75" s="949"/>
      <c r="P75" s="950"/>
      <c r="Q75" s="871" t="str">
        <f>IF(入力シート!$M$39="","",IF(($DT$75-7)&lt;=0,"",MID(入力シート!$M$39,$DT$75-7,1)))</f>
        <v/>
      </c>
      <c r="R75" s="851"/>
      <c r="S75" s="839" t="str">
        <f>IF(入力シート!$M$39="","",IF(($DT$75-6)&lt;=0,"",MID(入力シート!$M$39,$DT$75-6,1)))</f>
        <v/>
      </c>
      <c r="T75" s="851"/>
      <c r="U75" s="839" t="str">
        <f>IF(入力シート!$M$39="","",IF(($DT$75-5)&lt;=0,"",MID(入力シート!$M$39,$DT$75-5,1)))</f>
        <v/>
      </c>
      <c r="V75" s="851"/>
      <c r="W75" s="839" t="str">
        <f>IF(入力シート!$M$39="","",IF(($DT$75-4)&lt;=0,"",MID(入力シート!$M$39,$DT$75-4,1)))</f>
        <v/>
      </c>
      <c r="X75" s="851"/>
      <c r="Y75" s="845" t="str">
        <f>IF(入力シート!$M$39="","",IF(($DT$75-3)&lt;=0,"",MID(入力シート!$M$39,$DT$75-3,1)))</f>
        <v/>
      </c>
      <c r="Z75" s="845"/>
      <c r="AA75" s="845" t="str">
        <f>IF(入力シート!$M$39="","",IF(($DT$75-2)&lt;=0,"",MID(入力シート!$M$39,$DT$75-2,1)))</f>
        <v/>
      </c>
      <c r="AB75" s="845"/>
      <c r="AC75" s="845" t="str">
        <f>IF(入力シート!$M$39="","",IF(($DT$75-1)&lt;=0,"",MID(入力シート!$M$39,$DT$75-1,1)))</f>
        <v/>
      </c>
      <c r="AD75" s="845"/>
      <c r="AE75" s="845" t="str">
        <f>IF(入力シート!$M$39="","",IF(($DT$75)&lt;=0,"",MID(入力シート!$M$39,$DT$75,1)))</f>
        <v/>
      </c>
      <c r="AF75" s="847"/>
      <c r="AG75" s="983" t="s">
        <v>95</v>
      </c>
      <c r="AH75" s="982"/>
      <c r="AI75" s="982"/>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DT75" s="828">
        <f>LEN(入力シート!M39)</f>
        <v>0</v>
      </c>
      <c r="DU75" s="829"/>
      <c r="DV75" s="415" t="s">
        <v>155</v>
      </c>
      <c r="DW75" s="416"/>
      <c r="DX75" s="416"/>
      <c r="DY75" s="416"/>
    </row>
    <row r="76" spans="2:129" ht="12" customHeight="1" thickBot="1">
      <c r="B76" s="957"/>
      <c r="C76" s="958"/>
      <c r="D76" s="958"/>
      <c r="E76" s="958"/>
      <c r="F76" s="958"/>
      <c r="G76" s="958"/>
      <c r="H76" s="958"/>
      <c r="I76" s="958"/>
      <c r="J76" s="958"/>
      <c r="K76" s="959"/>
      <c r="L76" s="951"/>
      <c r="M76" s="952"/>
      <c r="N76" s="952"/>
      <c r="O76" s="952"/>
      <c r="P76" s="953"/>
      <c r="Q76" s="872"/>
      <c r="R76" s="852"/>
      <c r="S76" s="841"/>
      <c r="T76" s="852"/>
      <c r="U76" s="841"/>
      <c r="V76" s="852"/>
      <c r="W76" s="841"/>
      <c r="X76" s="852"/>
      <c r="Y76" s="846"/>
      <c r="Z76" s="846"/>
      <c r="AA76" s="846"/>
      <c r="AB76" s="846"/>
      <c r="AC76" s="846"/>
      <c r="AD76" s="846"/>
      <c r="AE76" s="846"/>
      <c r="AF76" s="848"/>
      <c r="AG76" s="983"/>
      <c r="AH76" s="982"/>
      <c r="AI76" s="982"/>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c r="DT76" s="830"/>
      <c r="DU76" s="831"/>
      <c r="DV76" s="415"/>
      <c r="DW76" s="416"/>
      <c r="DX76" s="416"/>
      <c r="DY76" s="416"/>
    </row>
    <row r="77" spans="2:129" ht="12" customHeight="1">
      <c r="B77" s="960"/>
      <c r="C77" s="961"/>
      <c r="D77" s="961"/>
      <c r="E77" s="961"/>
      <c r="F77" s="961"/>
      <c r="G77" s="961"/>
      <c r="H77" s="961"/>
      <c r="I77" s="961"/>
      <c r="J77" s="961"/>
      <c r="K77" s="962"/>
      <c r="L77" s="948" t="s">
        <v>96</v>
      </c>
      <c r="M77" s="949"/>
      <c r="N77" s="949"/>
      <c r="O77" s="949"/>
      <c r="P77" s="950"/>
      <c r="Q77" s="871" t="str">
        <f>IF(入力シート!$M$40="","",IF(($DT$77-7)&lt;=0,"",MID(入力シート!$M$40,$DT$77-7,1)))</f>
        <v/>
      </c>
      <c r="R77" s="851"/>
      <c r="S77" s="839" t="str">
        <f>IF(入力シート!$M$40="","",IF(($DT$77-6)&lt;=0,"",MID(入力シート!$M$40,$DT$77-6,1)))</f>
        <v/>
      </c>
      <c r="T77" s="851"/>
      <c r="U77" s="839" t="str">
        <f>IF(入力シート!$M$40="","",IF(($DT$77-5)&lt;=0,"",MID(入力シート!$M$40,$DT$77-5,1)))</f>
        <v/>
      </c>
      <c r="V77" s="851"/>
      <c r="W77" s="839" t="str">
        <f>IF(入力シート!$M$40="","",IF(($DT$77-4)&lt;=0,"",MID(入力シート!$M$40,$DT$77-4,1)))</f>
        <v/>
      </c>
      <c r="X77" s="851"/>
      <c r="Y77" s="845" t="str">
        <f>IF(入力シート!$M$40="","",IF(($DT$77-3)&lt;=0,"",MID(入力シート!$M$40,$DT$77-3,1)))</f>
        <v/>
      </c>
      <c r="Z77" s="845"/>
      <c r="AA77" s="845" t="str">
        <f>IF(入力シート!$M$40="","",IF(($DT$77-2)&lt;=0,"",MID(入力シート!$M$40,$DT$77-2,1)))</f>
        <v/>
      </c>
      <c r="AB77" s="845"/>
      <c r="AC77" s="845" t="str">
        <f>IF(入力シート!$M$40="","",IF(($DT$77-1)&lt;=0,"",MID(入力シート!$M$40,$DT$77-1,1)))</f>
        <v/>
      </c>
      <c r="AD77" s="845"/>
      <c r="AE77" s="845" t="str">
        <f>IF(入力シート!$M$40="","",IF(($DT$77)&lt;=0,"",MID(入力シート!$M$40,$DT$77,1)))</f>
        <v/>
      </c>
      <c r="AF77" s="847"/>
      <c r="AG77" s="983" t="s">
        <v>95</v>
      </c>
      <c r="AH77" s="982"/>
      <c r="AI77" s="982"/>
      <c r="AJ77" s="9"/>
      <c r="AK77" s="9"/>
      <c r="AL77" s="9"/>
      <c r="AM77" s="24"/>
      <c r="AN77" s="24"/>
      <c r="AO77" s="25"/>
      <c r="AP77" s="25"/>
      <c r="AQ77" s="25"/>
      <c r="AR77" s="25"/>
      <c r="DT77" s="828">
        <f>LEN(入力シート!M40)</f>
        <v>0</v>
      </c>
      <c r="DU77" s="829"/>
      <c r="DV77" s="415" t="s">
        <v>155</v>
      </c>
      <c r="DW77" s="416"/>
      <c r="DX77" s="416"/>
      <c r="DY77" s="416"/>
    </row>
    <row r="78" spans="2:129" ht="12" customHeight="1" thickBot="1">
      <c r="B78" s="963"/>
      <c r="C78" s="964"/>
      <c r="D78" s="964"/>
      <c r="E78" s="964"/>
      <c r="F78" s="964"/>
      <c r="G78" s="964"/>
      <c r="H78" s="964"/>
      <c r="I78" s="964"/>
      <c r="J78" s="964"/>
      <c r="K78" s="965"/>
      <c r="L78" s="951"/>
      <c r="M78" s="952"/>
      <c r="N78" s="952"/>
      <c r="O78" s="952"/>
      <c r="P78" s="953"/>
      <c r="Q78" s="872"/>
      <c r="R78" s="852"/>
      <c r="S78" s="841"/>
      <c r="T78" s="852"/>
      <c r="U78" s="841"/>
      <c r="V78" s="852"/>
      <c r="W78" s="841"/>
      <c r="X78" s="852"/>
      <c r="Y78" s="846"/>
      <c r="Z78" s="846"/>
      <c r="AA78" s="846"/>
      <c r="AB78" s="846"/>
      <c r="AC78" s="846"/>
      <c r="AD78" s="846"/>
      <c r="AE78" s="846"/>
      <c r="AF78" s="848"/>
      <c r="AG78" s="983"/>
      <c r="AH78" s="982"/>
      <c r="AI78" s="982"/>
      <c r="AJ78" s="9"/>
      <c r="AK78" s="9"/>
      <c r="AL78" s="9"/>
      <c r="AM78" s="24"/>
      <c r="AN78" s="24"/>
      <c r="AO78" s="25"/>
      <c r="AP78" s="25"/>
      <c r="AQ78" s="25"/>
      <c r="AR78" s="25"/>
      <c r="DT78" s="830"/>
      <c r="DU78" s="831"/>
      <c r="DV78" s="415"/>
      <c r="DW78" s="416"/>
      <c r="DX78" s="416"/>
      <c r="DY78" s="416"/>
    </row>
    <row r="79" spans="2:129" ht="12" customHeight="1">
      <c r="B79" s="967" t="s">
        <v>97</v>
      </c>
      <c r="C79" s="968"/>
      <c r="D79" s="968"/>
      <c r="E79" s="968"/>
      <c r="F79" s="968"/>
      <c r="G79" s="968"/>
      <c r="H79" s="968"/>
      <c r="I79" s="968"/>
      <c r="J79" s="968"/>
      <c r="K79" s="969"/>
      <c r="L79" s="976"/>
      <c r="M79" s="873" t="str">
        <f>IF(入力シート!$M$41="","",IF(($DT$79-9)&lt;=0,"",MID(入力シート!$M$41,$DT$79-9,1)))</f>
        <v/>
      </c>
      <c r="N79" s="851"/>
      <c r="O79" s="839" t="str">
        <f>IF(入力シート!$M$41="","",IF(($DT$79-8)&lt;=0,"",MID(入力シート!$M$41,$DT$79-8,1)))</f>
        <v/>
      </c>
      <c r="P79" s="851"/>
      <c r="Q79" s="839" t="str">
        <f>IF(入力シート!$M$41="","",IF(($DT$79-7)&lt;=0,"",MID(入力シート!$M$41,$DT$79-7,1)))</f>
        <v/>
      </c>
      <c r="R79" s="851"/>
      <c r="S79" s="839" t="str">
        <f>IF(入力シート!$M$41="","",IF(($DT$79-6)&lt;=0,"",MID(入力シート!$M$41,$DT$79-6,1)))</f>
        <v/>
      </c>
      <c r="T79" s="851"/>
      <c r="U79" s="845" t="str">
        <f>IF(入力シート!$M$41="","",IF(($DT$79-5)&lt;=0,"",MID(入力シート!$M$41,$DT$79-5,1)))</f>
        <v/>
      </c>
      <c r="V79" s="845"/>
      <c r="W79" s="845" t="str">
        <f>IF(入力シート!$M$41="","",IF(($DT$79-4)&lt;=0,"",MID(入力シート!$M$41,$DT$79-4,1)))</f>
        <v/>
      </c>
      <c r="X79" s="845"/>
      <c r="Y79" s="845" t="str">
        <f>IF(入力シート!$M$41="","",IF(($DT$79-3)&lt;=0,"",MID(入力シート!$M$41,$DT$79-3,1)))</f>
        <v/>
      </c>
      <c r="Z79" s="845"/>
      <c r="AA79" s="845" t="str">
        <f>IF(入力シート!$M$41="","",IF(($DT$79-2)&lt;=0,"",MID(入力シート!$M$41,$DT$79-2,1)))</f>
        <v/>
      </c>
      <c r="AB79" s="845"/>
      <c r="AC79" s="845" t="str">
        <f>IF(入力シート!$M$41="","",IF(($DT$79-1)&lt;=0,"",MID(入力シート!$M$41,$DT$79-1,1)))</f>
        <v/>
      </c>
      <c r="AD79" s="845"/>
      <c r="AE79" s="845" t="str">
        <f>IF(入力シート!$M$41="","",IF(($DT$79)&lt;=0,"",MID(入力シート!$M$41,$DT$79,1)))</f>
        <v/>
      </c>
      <c r="AF79" s="847"/>
      <c r="AG79" s="982" t="s">
        <v>50</v>
      </c>
      <c r="AH79" s="982"/>
      <c r="AI79" s="982"/>
      <c r="AJ79" s="9"/>
      <c r="AK79" s="9"/>
      <c r="AL79" s="9"/>
      <c r="AM79" s="9"/>
      <c r="AN79" s="9"/>
      <c r="AO79" s="9"/>
      <c r="AP79" s="9"/>
      <c r="AQ79" s="9"/>
      <c r="AR79" s="9"/>
      <c r="DT79" s="828">
        <f>LEN(入力シート!M41)</f>
        <v>0</v>
      </c>
      <c r="DU79" s="829"/>
      <c r="DV79" s="415" t="s">
        <v>155</v>
      </c>
      <c r="DW79" s="416"/>
      <c r="DX79" s="416"/>
      <c r="DY79" s="416"/>
    </row>
    <row r="80" spans="2:129" ht="12" customHeight="1" thickBot="1">
      <c r="B80" s="970"/>
      <c r="C80" s="971"/>
      <c r="D80" s="971"/>
      <c r="E80" s="971"/>
      <c r="F80" s="971"/>
      <c r="G80" s="971"/>
      <c r="H80" s="971"/>
      <c r="I80" s="971"/>
      <c r="J80" s="971"/>
      <c r="K80" s="972"/>
      <c r="L80" s="977"/>
      <c r="M80" s="874"/>
      <c r="N80" s="852"/>
      <c r="O80" s="841"/>
      <c r="P80" s="852"/>
      <c r="Q80" s="841"/>
      <c r="R80" s="852"/>
      <c r="S80" s="841"/>
      <c r="T80" s="852"/>
      <c r="U80" s="846"/>
      <c r="V80" s="846"/>
      <c r="W80" s="846"/>
      <c r="X80" s="846"/>
      <c r="Y80" s="846"/>
      <c r="Z80" s="846"/>
      <c r="AA80" s="846"/>
      <c r="AB80" s="846"/>
      <c r="AC80" s="846"/>
      <c r="AD80" s="846"/>
      <c r="AE80" s="846"/>
      <c r="AF80" s="848"/>
      <c r="AG80" s="982"/>
      <c r="AH80" s="982"/>
      <c r="AI80" s="982"/>
      <c r="AJ80" s="9"/>
      <c r="AK80" s="9"/>
      <c r="AL80" s="9"/>
      <c r="AM80" s="9"/>
      <c r="AN80" s="9"/>
      <c r="AO80" s="9"/>
      <c r="AP80" s="9"/>
      <c r="AQ80" s="9"/>
      <c r="AR80" s="9"/>
      <c r="DT80" s="830"/>
      <c r="DU80" s="831"/>
      <c r="DV80" s="415"/>
      <c r="DW80" s="416"/>
      <c r="DX80" s="416"/>
      <c r="DY80" s="416"/>
    </row>
    <row r="81" spans="1:64" ht="12" customHeight="1">
      <c r="B81" s="21"/>
      <c r="C81" s="21"/>
      <c r="D81" s="21"/>
      <c r="E81" s="21"/>
      <c r="F81" s="21"/>
      <c r="G81" s="21"/>
      <c r="H81" s="21"/>
      <c r="I81" s="21"/>
      <c r="J81" s="21"/>
      <c r="K81" s="21"/>
      <c r="L81" s="22"/>
      <c r="M81" s="22"/>
      <c r="N81" s="22"/>
      <c r="O81" s="22"/>
      <c r="P81" s="22"/>
      <c r="Q81" s="9"/>
      <c r="R81" s="9"/>
      <c r="W81" s="3"/>
      <c r="X81" s="3"/>
      <c r="Y81" s="3"/>
      <c r="Z81" s="9"/>
      <c r="AA81" s="3"/>
      <c r="AB81" s="3"/>
      <c r="AC81" s="3"/>
      <c r="AD81" s="3"/>
      <c r="AE81" s="3"/>
      <c r="AF81" s="3"/>
      <c r="AG81" s="3"/>
      <c r="AH81" s="3"/>
      <c r="AI81" s="3"/>
      <c r="AJ81" s="3"/>
      <c r="AK81" s="3"/>
      <c r="AL81" s="3"/>
      <c r="AM81" s="3"/>
      <c r="AN81" s="3"/>
      <c r="AO81" s="3"/>
      <c r="AP81" s="3"/>
    </row>
    <row r="82" spans="1:64" ht="12" customHeight="1">
      <c r="B82" s="21"/>
      <c r="C82" s="21"/>
      <c r="D82" s="21"/>
      <c r="E82" s="21"/>
      <c r="F82" s="21"/>
      <c r="G82" s="21"/>
      <c r="H82" s="21"/>
      <c r="I82" s="21"/>
      <c r="J82" s="21"/>
      <c r="K82" s="21"/>
      <c r="L82" s="22"/>
      <c r="M82" s="22"/>
      <c r="N82" s="22"/>
      <c r="O82" s="22"/>
      <c r="P82" s="22"/>
      <c r="Q82" s="9"/>
      <c r="R82" s="9"/>
      <c r="W82" s="3"/>
      <c r="X82" s="3"/>
      <c r="Y82" s="3"/>
      <c r="Z82" s="9"/>
      <c r="AA82" s="3"/>
      <c r="AB82" s="3"/>
      <c r="AC82" s="3"/>
      <c r="AD82" s="3"/>
      <c r="AE82" s="3"/>
      <c r="AF82" s="3"/>
      <c r="AG82" s="3"/>
      <c r="AH82" s="3"/>
      <c r="AI82" s="3"/>
      <c r="AJ82" s="3"/>
      <c r="AK82" s="3"/>
      <c r="AL82" s="3"/>
      <c r="AM82" s="3"/>
      <c r="AN82" s="3"/>
      <c r="AO82" s="3"/>
      <c r="AP82" s="3"/>
    </row>
    <row r="83" spans="1:64" ht="12" customHeight="1">
      <c r="B83" s="21"/>
      <c r="C83" s="21"/>
      <c r="D83" s="21"/>
      <c r="E83" s="21"/>
      <c r="F83" s="21"/>
      <c r="G83" s="21"/>
      <c r="H83" s="21"/>
      <c r="I83" s="21"/>
      <c r="J83" s="21"/>
      <c r="K83" s="21"/>
      <c r="L83" s="22"/>
      <c r="M83" s="22"/>
      <c r="N83" s="22"/>
      <c r="O83" s="22"/>
      <c r="P83" s="22"/>
      <c r="Q83" s="9"/>
      <c r="R83" s="9"/>
      <c r="W83" s="3"/>
      <c r="X83" s="3"/>
      <c r="Y83" s="3"/>
      <c r="Z83" s="9"/>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row>
    <row r="84" spans="1:64" ht="12" customHeight="1">
      <c r="B84" s="21"/>
      <c r="C84" s="21"/>
      <c r="D84" s="21"/>
      <c r="E84" s="21"/>
      <c r="F84" s="21"/>
      <c r="G84" s="21"/>
      <c r="H84" s="21"/>
      <c r="I84" s="21"/>
      <c r="J84" s="21"/>
      <c r="K84" s="21"/>
      <c r="L84" s="22"/>
      <c r="M84" s="22"/>
      <c r="N84" s="22"/>
      <c r="O84" s="22"/>
      <c r="P84" s="22"/>
      <c r="Q84" s="9"/>
      <c r="R84" s="9"/>
      <c r="W84" s="3"/>
      <c r="X84" s="3"/>
      <c r="Y84" s="3"/>
      <c r="Z84" s="9"/>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row>
    <row r="85" spans="1:64" ht="12" customHeight="1">
      <c r="B85" s="21"/>
      <c r="C85" s="21"/>
      <c r="D85" s="21"/>
      <c r="E85" s="21"/>
      <c r="F85" s="21"/>
      <c r="G85" s="21"/>
      <c r="H85" s="21"/>
      <c r="I85" s="21"/>
      <c r="J85" s="21"/>
      <c r="K85" s="21"/>
      <c r="L85" s="22"/>
      <c r="M85" s="22"/>
      <c r="N85" s="22"/>
      <c r="O85" s="22"/>
      <c r="P85" s="22"/>
      <c r="Q85" s="9"/>
      <c r="R85" s="9"/>
      <c r="W85" s="3"/>
      <c r="X85" s="3"/>
      <c r="Y85" s="3"/>
      <c r="Z85" s="9"/>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row>
    <row r="86" spans="1:64" ht="12" customHeight="1">
      <c r="B86" s="21"/>
      <c r="C86" s="21"/>
      <c r="D86" s="21"/>
      <c r="E86" s="21"/>
      <c r="F86" s="21"/>
      <c r="G86" s="21"/>
      <c r="H86" s="21"/>
      <c r="I86" s="21"/>
      <c r="J86" s="21"/>
      <c r="K86" s="21"/>
      <c r="L86" s="22"/>
      <c r="M86" s="22"/>
      <c r="N86" s="22"/>
      <c r="O86" s="22"/>
      <c r="P86" s="22"/>
      <c r="Q86" s="9"/>
      <c r="R86" s="9"/>
      <c r="W86" s="3"/>
      <c r="X86" s="3"/>
      <c r="Y86" s="3"/>
      <c r="Z86" s="9"/>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row>
    <row r="87" spans="1:64" ht="12" customHeight="1">
      <c r="B87" s="21"/>
      <c r="C87" s="21"/>
      <c r="D87" s="21"/>
      <c r="E87" s="21"/>
      <c r="F87" s="21"/>
      <c r="G87" s="21"/>
      <c r="H87" s="21"/>
      <c r="I87" s="21"/>
      <c r="J87" s="21"/>
      <c r="K87" s="21"/>
      <c r="L87" s="22"/>
      <c r="M87" s="22"/>
      <c r="N87" s="22"/>
      <c r="O87" s="22"/>
      <c r="P87" s="22"/>
      <c r="Q87" s="9"/>
      <c r="R87" s="9"/>
      <c r="W87" s="3"/>
      <c r="X87" s="3"/>
      <c r="Y87" s="3"/>
      <c r="Z87" s="9"/>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row>
    <row r="88" spans="1:64" ht="12" customHeight="1">
      <c r="B88" s="21"/>
      <c r="C88" s="21"/>
      <c r="D88" s="21"/>
      <c r="E88" s="21"/>
      <c r="F88" s="21"/>
      <c r="G88" s="21"/>
      <c r="H88" s="21"/>
      <c r="I88" s="21"/>
      <c r="J88" s="21"/>
      <c r="K88" s="21"/>
      <c r="L88" s="22"/>
      <c r="M88" s="22"/>
      <c r="N88" s="22"/>
      <c r="O88" s="22"/>
      <c r="P88" s="22"/>
      <c r="Q88" s="9"/>
      <c r="R88" s="9"/>
      <c r="W88" s="3"/>
      <c r="X88" s="3"/>
      <c r="Y88" s="3"/>
      <c r="Z88" s="9"/>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row>
    <row r="89" spans="1:64" ht="12" customHeight="1">
      <c r="AJ89" s="9"/>
      <c r="AK89" s="9"/>
      <c r="AL89" s="9"/>
      <c r="AM89" s="9"/>
      <c r="AN89" s="9"/>
      <c r="AO89" s="9"/>
      <c r="AP89" s="9"/>
      <c r="AQ89" s="9"/>
      <c r="AR89" s="9"/>
      <c r="AS89" s="9"/>
      <c r="AT89" s="9"/>
      <c r="AU89" s="9"/>
      <c r="AV89" s="9"/>
      <c r="AW89" s="9"/>
      <c r="AX89" s="9"/>
      <c r="AY89" s="9"/>
      <c r="AZ89" s="9"/>
      <c r="BA89" s="9"/>
      <c r="BB89" s="9"/>
      <c r="BC89" s="9"/>
      <c r="BD89" s="9"/>
      <c r="BE89" s="9"/>
      <c r="BF89" s="9"/>
      <c r="BG89" s="9"/>
      <c r="BH89" s="9"/>
    </row>
    <row r="90" spans="1:64" ht="12" customHeight="1">
      <c r="B90" s="21"/>
      <c r="C90" s="21"/>
      <c r="D90" s="21"/>
      <c r="E90" s="21"/>
      <c r="F90" s="21"/>
      <c r="G90" s="21"/>
      <c r="H90" s="21"/>
      <c r="I90" s="21"/>
      <c r="J90" s="21"/>
      <c r="K90" s="21"/>
      <c r="L90" s="22"/>
      <c r="M90" s="22"/>
      <c r="N90" s="22"/>
      <c r="O90" s="22"/>
      <c r="P90" s="22"/>
      <c r="Q90" s="9"/>
      <c r="R90" s="9"/>
      <c r="S90" s="9"/>
      <c r="T90" s="9"/>
      <c r="U90" s="9"/>
      <c r="V90" s="9"/>
      <c r="W90" s="9"/>
      <c r="X90" s="9"/>
      <c r="Y90" s="9"/>
      <c r="Z90" s="9"/>
      <c r="AA90" s="9"/>
      <c r="AB90" s="9"/>
      <c r="AC90" s="9"/>
      <c r="AD90" s="9"/>
      <c r="AE90" s="9"/>
      <c r="AF90" s="9"/>
      <c r="AG90" s="26"/>
      <c r="AH90" s="26"/>
      <c r="BF90" s="9"/>
      <c r="BG90" s="9"/>
      <c r="BH90" s="9"/>
      <c r="BI90" s="9"/>
      <c r="BJ90" s="9"/>
      <c r="BK90" s="9"/>
      <c r="BL90" s="9"/>
    </row>
    <row r="91" spans="1:64" ht="12" customHeight="1">
      <c r="A91" s="27"/>
      <c r="B91" s="3"/>
      <c r="C91" s="3"/>
      <c r="D91" s="3"/>
      <c r="E91" s="3"/>
      <c r="F91" s="3"/>
      <c r="G91" s="28"/>
      <c r="H91" s="28"/>
      <c r="I91" s="28"/>
      <c r="J91" s="966" t="s">
        <v>213</v>
      </c>
      <c r="K91" s="966"/>
      <c r="L91" s="966"/>
      <c r="M91" s="966"/>
      <c r="N91" s="966"/>
      <c r="O91" s="966"/>
      <c r="P91" s="966"/>
      <c r="Q91" s="966"/>
      <c r="R91" s="966"/>
      <c r="S91" s="966"/>
      <c r="T91" s="966"/>
      <c r="U91" s="966"/>
      <c r="V91" s="966"/>
      <c r="W91" s="966"/>
      <c r="X91" s="966"/>
      <c r="Y91" s="966"/>
      <c r="Z91" s="966"/>
      <c r="AA91" s="966"/>
      <c r="AB91" s="966"/>
      <c r="AC91" s="966"/>
      <c r="AD91" s="966"/>
      <c r="AE91" s="966"/>
      <c r="AF91" s="966"/>
      <c r="AG91" s="966"/>
      <c r="AH91" s="966"/>
      <c r="AI91" s="966"/>
      <c r="AJ91" s="966"/>
      <c r="AK91" s="966"/>
      <c r="AL91" s="966"/>
      <c r="AM91" s="966"/>
      <c r="AN91" s="966"/>
      <c r="AO91" s="966"/>
      <c r="AP91" s="966"/>
      <c r="AQ91" s="966"/>
      <c r="AR91" s="966"/>
      <c r="AS91" s="966"/>
      <c r="AT91" s="966"/>
      <c r="AU91" s="966"/>
      <c r="AV91" s="966"/>
      <c r="AW91" s="966"/>
      <c r="AX91" s="966"/>
      <c r="AY91" s="966"/>
      <c r="AZ91" s="966"/>
      <c r="BA91" s="966"/>
      <c r="BB91" s="875" t="s">
        <v>241</v>
      </c>
      <c r="BC91" s="875"/>
      <c r="BD91" s="875"/>
      <c r="BE91" s="875"/>
      <c r="BF91" s="875"/>
      <c r="BG91" s="875"/>
      <c r="BH91" s="875"/>
      <c r="BI91" s="875"/>
      <c r="BJ91" s="875"/>
      <c r="BK91" s="875"/>
    </row>
    <row r="92" spans="1:64" ht="12" customHeight="1">
      <c r="A92" s="27"/>
      <c r="B92" s="3"/>
      <c r="C92" s="3"/>
      <c r="D92" s="3"/>
      <c r="E92" s="3"/>
      <c r="F92" s="3"/>
      <c r="G92" s="28"/>
      <c r="H92" s="28"/>
      <c r="I92" s="28"/>
      <c r="J92" s="966"/>
      <c r="K92" s="966"/>
      <c r="L92" s="966"/>
      <c r="M92" s="966"/>
      <c r="N92" s="966"/>
      <c r="O92" s="966"/>
      <c r="P92" s="966"/>
      <c r="Q92" s="966"/>
      <c r="R92" s="966"/>
      <c r="S92" s="966"/>
      <c r="T92" s="966"/>
      <c r="U92" s="966"/>
      <c r="V92" s="966"/>
      <c r="W92" s="966"/>
      <c r="X92" s="966"/>
      <c r="Y92" s="966"/>
      <c r="Z92" s="966"/>
      <c r="AA92" s="966"/>
      <c r="AB92" s="966"/>
      <c r="AC92" s="966"/>
      <c r="AD92" s="966"/>
      <c r="AE92" s="966"/>
      <c r="AF92" s="966"/>
      <c r="AG92" s="966"/>
      <c r="AH92" s="966"/>
      <c r="AI92" s="966"/>
      <c r="AJ92" s="966"/>
      <c r="AK92" s="966"/>
      <c r="AL92" s="966"/>
      <c r="AM92" s="966"/>
      <c r="AN92" s="966"/>
      <c r="AO92" s="966"/>
      <c r="AP92" s="966"/>
      <c r="AQ92" s="966"/>
      <c r="AR92" s="966"/>
      <c r="AS92" s="966"/>
      <c r="AT92" s="966"/>
      <c r="AU92" s="966"/>
      <c r="AV92" s="966"/>
      <c r="AW92" s="966"/>
      <c r="AX92" s="966"/>
      <c r="AY92" s="966"/>
      <c r="AZ92" s="966"/>
      <c r="BA92" s="966"/>
      <c r="BE92" s="4" t="s">
        <v>75</v>
      </c>
      <c r="BF92" s="4"/>
      <c r="BG92" s="4"/>
      <c r="BH92" s="4"/>
      <c r="BI92" s="4"/>
    </row>
    <row r="93" spans="1:64" ht="12" customHeight="1">
      <c r="A93" s="27"/>
      <c r="B93" s="3"/>
      <c r="C93" s="3"/>
      <c r="D93" s="3"/>
      <c r="E93" s="3"/>
      <c r="F93" s="3"/>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E93" s="4"/>
      <c r="BF93" s="4"/>
      <c r="BG93" s="4"/>
      <c r="BH93" s="4"/>
      <c r="BI93" s="4"/>
    </row>
    <row r="94" spans="1:64" ht="12" customHeight="1">
      <c r="A94" s="27"/>
      <c r="B94" s="975" t="s">
        <v>60</v>
      </c>
      <c r="C94" s="975"/>
      <c r="D94" s="975"/>
      <c r="E94" s="975"/>
      <c r="F94" s="975"/>
      <c r="G94" s="888" t="s">
        <v>547</v>
      </c>
      <c r="H94" s="888"/>
      <c r="I94" s="888"/>
      <c r="J94" s="888"/>
      <c r="K94" s="888"/>
      <c r="L94" s="888"/>
      <c r="M94" s="888"/>
      <c r="N94" s="888"/>
      <c r="O94" s="888"/>
      <c r="P94" s="888"/>
      <c r="Q94" s="888"/>
      <c r="R94" s="888"/>
      <c r="S94" s="9"/>
      <c r="T94" s="9"/>
      <c r="U94" s="9"/>
      <c r="V94" s="9"/>
      <c r="AY94" s="28"/>
      <c r="AZ94" s="28"/>
      <c r="BA94" s="28"/>
      <c r="BE94" s="4"/>
      <c r="BF94" s="4"/>
      <c r="BG94" s="4"/>
      <c r="BH94" s="4"/>
      <c r="BI94" s="4"/>
    </row>
    <row r="95" spans="1:64" ht="12" customHeight="1">
      <c r="A95" s="27"/>
      <c r="B95" s="975"/>
      <c r="C95" s="975"/>
      <c r="D95" s="975"/>
      <c r="E95" s="975"/>
      <c r="F95" s="975"/>
      <c r="G95" s="888"/>
      <c r="H95" s="888"/>
      <c r="I95" s="888"/>
      <c r="J95" s="888"/>
      <c r="K95" s="888"/>
      <c r="L95" s="888"/>
      <c r="M95" s="888"/>
      <c r="N95" s="888"/>
      <c r="O95" s="888"/>
      <c r="P95" s="888"/>
      <c r="Q95" s="888"/>
      <c r="R95" s="888"/>
      <c r="S95" s="9"/>
      <c r="T95" s="9"/>
      <c r="U95" s="9"/>
      <c r="V95" s="9"/>
      <c r="AB95" s="876" t="s">
        <v>85</v>
      </c>
      <c r="AC95" s="876"/>
      <c r="AD95" s="876"/>
      <c r="AE95" s="876"/>
      <c r="AF95" s="876"/>
      <c r="AG95" s="876"/>
      <c r="AH95" s="23"/>
      <c r="AI95" s="23"/>
      <c r="AJ95" s="915" t="str">
        <f>IF(入力シート!$I$6="","",入力シート!$I$6)</f>
        <v/>
      </c>
      <c r="AK95" s="915"/>
      <c r="AL95" s="915"/>
      <c r="AM95" s="915"/>
      <c r="AN95" s="915"/>
      <c r="AO95" s="915"/>
      <c r="AP95" s="915"/>
      <c r="AQ95" s="915"/>
      <c r="AR95" s="915"/>
      <c r="AS95" s="915"/>
      <c r="AT95" s="915"/>
      <c r="AU95" s="915"/>
      <c r="AV95" s="915"/>
      <c r="AW95" s="23"/>
      <c r="AX95" s="23"/>
      <c r="AY95" s="28"/>
      <c r="AZ95" s="28"/>
      <c r="BA95" s="28"/>
      <c r="BE95" s="4"/>
      <c r="BF95" s="4"/>
      <c r="BG95" s="4"/>
      <c r="BH95" s="4"/>
      <c r="BI95" s="4"/>
    </row>
    <row r="96" spans="1:64" ht="12" customHeight="1">
      <c r="A96" s="27"/>
      <c r="B96" s="22"/>
      <c r="C96" s="22"/>
      <c r="D96" s="22"/>
      <c r="E96" s="22"/>
      <c r="F96" s="22"/>
      <c r="G96" s="9"/>
      <c r="H96" s="9"/>
      <c r="I96" s="9"/>
      <c r="J96" s="9"/>
      <c r="K96" s="9"/>
      <c r="L96" s="9"/>
      <c r="M96" s="9"/>
      <c r="N96" s="9"/>
      <c r="O96" s="9"/>
      <c r="P96" s="9"/>
      <c r="Q96" s="9"/>
      <c r="R96" s="9"/>
      <c r="S96" s="9"/>
      <c r="T96" s="9"/>
      <c r="U96" s="9"/>
      <c r="V96" s="9"/>
      <c r="AC96" s="29"/>
      <c r="AD96" s="29"/>
      <c r="AE96" s="29"/>
      <c r="AF96" s="29"/>
      <c r="AG96" s="29"/>
      <c r="AH96" s="30"/>
      <c r="AI96" s="30"/>
      <c r="AJ96" s="31"/>
      <c r="AK96" s="31"/>
      <c r="AL96" s="31"/>
      <c r="AM96" s="31"/>
      <c r="AN96" s="31"/>
      <c r="AO96" s="31"/>
      <c r="AP96" s="31"/>
      <c r="AQ96" s="31"/>
      <c r="AR96" s="31"/>
      <c r="AS96" s="31"/>
      <c r="AT96" s="31"/>
      <c r="AU96" s="31"/>
      <c r="AV96" s="31"/>
      <c r="AW96" s="30"/>
      <c r="AX96" s="30"/>
      <c r="AY96" s="28"/>
      <c r="AZ96" s="28"/>
      <c r="BA96" s="28"/>
      <c r="BE96" s="4"/>
      <c r="BF96" s="4"/>
      <c r="BG96" s="4"/>
      <c r="BH96" s="4"/>
      <c r="BI96" s="4"/>
    </row>
    <row r="97" spans="1:129" ht="12" customHeight="1">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row>
    <row r="98" spans="1:129" ht="12" customHeight="1">
      <c r="B98" s="32"/>
      <c r="C98" s="32"/>
      <c r="D98" s="32"/>
      <c r="E98" s="32"/>
      <c r="F98" s="32"/>
      <c r="G98" s="32"/>
      <c r="H98" s="32"/>
      <c r="I98" s="32"/>
      <c r="J98" s="900" t="s">
        <v>214</v>
      </c>
      <c r="K98" s="900"/>
      <c r="L98" s="900"/>
      <c r="M98" s="900"/>
      <c r="N98" s="900" t="s">
        <v>229</v>
      </c>
      <c r="O98" s="900"/>
      <c r="P98" s="900"/>
      <c r="Q98" s="900"/>
      <c r="R98" s="900"/>
      <c r="S98" s="900"/>
      <c r="T98" s="900"/>
      <c r="U98" s="900"/>
      <c r="V98" s="900"/>
      <c r="W98" s="900"/>
      <c r="X98" s="900"/>
      <c r="Y98" s="900"/>
      <c r="Z98" s="900" t="s">
        <v>228</v>
      </c>
      <c r="AA98" s="900"/>
      <c r="AB98" s="900"/>
      <c r="AC98" s="900"/>
      <c r="AD98" s="900"/>
      <c r="AE98" s="900"/>
      <c r="AF98" s="900"/>
      <c r="AG98" s="900"/>
      <c r="AH98" s="900"/>
      <c r="AI98" s="900"/>
      <c r="AJ98" s="900"/>
      <c r="AK98" s="900"/>
      <c r="AL98" s="900"/>
      <c r="AM98" s="900"/>
      <c r="AN98" s="900"/>
      <c r="AO98" s="900"/>
      <c r="AP98" s="32"/>
      <c r="AQ98" s="32"/>
      <c r="AR98" s="32"/>
      <c r="AS98" s="32"/>
      <c r="AT98" s="32"/>
      <c r="AU98" s="32"/>
      <c r="AV98" s="32"/>
      <c r="AW98" s="32"/>
      <c r="AX98" s="32"/>
      <c r="AY98" s="32"/>
      <c r="AZ98" s="32"/>
      <c r="BA98" s="33"/>
      <c r="BB98" s="33"/>
      <c r="BC98" s="33"/>
      <c r="BD98" s="33"/>
      <c r="BE98" s="33"/>
      <c r="BF98" s="33"/>
      <c r="BG98" s="33"/>
      <c r="BH98" s="33"/>
      <c r="BI98" s="33"/>
      <c r="BJ98" s="33"/>
      <c r="BK98" s="33"/>
      <c r="BL98" s="33"/>
      <c r="BM98" s="33"/>
      <c r="BN98" s="33"/>
      <c r="BO98" s="33"/>
      <c r="BP98" s="33"/>
    </row>
    <row r="99" spans="1:129" ht="12" customHeight="1" thickBot="1">
      <c r="B99" s="32"/>
      <c r="C99" s="32"/>
      <c r="D99" s="32"/>
      <c r="E99" s="32"/>
      <c r="F99" s="32"/>
      <c r="G99" s="32"/>
      <c r="H99" s="32"/>
      <c r="I99" s="32"/>
      <c r="J99" s="901"/>
      <c r="K99" s="901"/>
      <c r="L99" s="901"/>
      <c r="M99" s="901"/>
      <c r="N99" s="900"/>
      <c r="O99" s="900"/>
      <c r="P99" s="900"/>
      <c r="Q99" s="900"/>
      <c r="R99" s="900"/>
      <c r="S99" s="900"/>
      <c r="T99" s="900"/>
      <c r="U99" s="900"/>
      <c r="V99" s="900"/>
      <c r="W99" s="900"/>
      <c r="X99" s="900"/>
      <c r="Y99" s="900"/>
      <c r="Z99" s="901"/>
      <c r="AA99" s="901"/>
      <c r="AB99" s="901"/>
      <c r="AC99" s="901"/>
      <c r="AD99" s="901"/>
      <c r="AE99" s="901"/>
      <c r="AF99" s="901"/>
      <c r="AG99" s="901"/>
      <c r="AH99" s="901"/>
      <c r="AI99" s="901"/>
      <c r="AJ99" s="901"/>
      <c r="AK99" s="901"/>
      <c r="AL99" s="901"/>
      <c r="AM99" s="901"/>
      <c r="AN99" s="901"/>
      <c r="AO99" s="901"/>
      <c r="AP99" s="32"/>
      <c r="AQ99" s="32"/>
      <c r="AR99" s="32"/>
      <c r="AS99" s="32"/>
      <c r="AT99" s="32"/>
      <c r="AU99" s="32"/>
      <c r="AV99" s="32"/>
      <c r="AW99" s="32"/>
      <c r="AX99" s="32"/>
      <c r="AY99" s="32"/>
      <c r="AZ99" s="32"/>
      <c r="BA99" s="33"/>
      <c r="BB99" s="33"/>
      <c r="BC99" s="33"/>
      <c r="BD99" s="33"/>
      <c r="BE99" s="33"/>
      <c r="BF99" s="33"/>
      <c r="BG99" s="33"/>
      <c r="BH99" s="33"/>
      <c r="BI99" s="33"/>
      <c r="BJ99" s="33"/>
      <c r="BK99" s="33"/>
      <c r="BL99" s="33"/>
      <c r="BM99" s="33"/>
      <c r="BN99" s="33"/>
      <c r="BO99" s="33"/>
      <c r="BP99" s="33"/>
    </row>
    <row r="100" spans="1:129" ht="12" customHeight="1">
      <c r="B100" s="32"/>
      <c r="C100" s="32"/>
      <c r="D100" s="32"/>
      <c r="E100" s="32"/>
      <c r="F100" s="32"/>
      <c r="G100" s="32"/>
      <c r="H100" s="32"/>
      <c r="I100" s="32"/>
      <c r="J100" s="930" t="str">
        <f>IF(入力シート!B47="","",入力シート!B47)</f>
        <v/>
      </c>
      <c r="K100" s="931"/>
      <c r="L100" s="931"/>
      <c r="M100" s="932"/>
      <c r="N100" s="908" t="s">
        <v>215</v>
      </c>
      <c r="O100" s="900"/>
      <c r="P100" s="893" t="s">
        <v>216</v>
      </c>
      <c r="Q100" s="893"/>
      <c r="R100" s="893"/>
      <c r="S100" s="893"/>
      <c r="T100" s="893"/>
      <c r="U100" s="893"/>
      <c r="V100" s="893"/>
      <c r="W100" s="893"/>
      <c r="X100" s="893"/>
      <c r="Y100" s="894"/>
      <c r="Z100" s="904" t="str">
        <f>IF(入力シート!$J$47="","",IF(($DT$100-7)&lt;=0,"",MID(入力シート!$J$47,($DT$100-7),1)))</f>
        <v/>
      </c>
      <c r="AA100" s="902"/>
      <c r="AB100" s="902" t="str">
        <f>IF(入力シート!$J$47="","",IF(($DT$100-6)&lt;=0,"",MID(入力シート!$J$47,($DT$100-6),1)))</f>
        <v/>
      </c>
      <c r="AC100" s="902"/>
      <c r="AD100" s="902" t="str">
        <f>IF(入力シート!$J$47="","",IF(($DT$100-5)&lt;=0,"",MID(入力シート!$J$47,($DT$100-5),1)))</f>
        <v/>
      </c>
      <c r="AE100" s="902"/>
      <c r="AF100" s="902" t="str">
        <f>IF(入力シート!$J$47="","",IF(($DT$100-4)&lt;=0,"",MID(入力シート!$J$47,($DT$100-4),1)))</f>
        <v/>
      </c>
      <c r="AG100" s="902"/>
      <c r="AH100" s="902" t="str">
        <f>IF(入力シート!$J$47="","",IF(($DT$100-3)&lt;=0,"",MID(入力シート!$J$47,($DT$100-3),1)))</f>
        <v/>
      </c>
      <c r="AI100" s="902"/>
      <c r="AJ100" s="902" t="str">
        <f>IF(入力シート!$J$47="","",IF(($DT$100-2)&lt;=0,"",MID(入力シート!$J$47,($DT$100-2),1)))</f>
        <v/>
      </c>
      <c r="AK100" s="902"/>
      <c r="AL100" s="902" t="str">
        <f>IF(入力シート!$J$47="","",IF(($DT$100-1)&lt;=0,"",MID(入力シート!$J$47,($DT$100-1),1)))</f>
        <v/>
      </c>
      <c r="AM100" s="902"/>
      <c r="AN100" s="902" t="str">
        <f>IF(入力シート!$J$47="","",IF(($DT$100-0)&lt;=0,"",MID(入力シート!$J$47,($DT$100-0),1)))</f>
        <v/>
      </c>
      <c r="AO100" s="903"/>
      <c r="AP100" s="880" t="s">
        <v>227</v>
      </c>
      <c r="AQ100" s="880"/>
      <c r="AR100" s="32"/>
      <c r="AS100" s="32"/>
      <c r="AT100" s="32"/>
      <c r="AU100" s="32"/>
      <c r="AV100" s="32"/>
      <c r="AW100" s="32"/>
      <c r="AX100" s="32"/>
      <c r="AY100" s="32"/>
      <c r="AZ100" s="32"/>
      <c r="BA100" s="33"/>
      <c r="BB100" s="33"/>
      <c r="BC100" s="33"/>
      <c r="BD100" s="33"/>
      <c r="BE100" s="33"/>
      <c r="BF100" s="33"/>
      <c r="BG100" s="33"/>
      <c r="BH100" s="33"/>
      <c r="BI100" s="33"/>
      <c r="BJ100" s="33"/>
      <c r="BK100" s="33"/>
      <c r="BL100" s="33"/>
      <c r="BM100" s="33"/>
      <c r="BN100" s="33"/>
      <c r="BO100" s="33"/>
      <c r="BP100" s="33"/>
      <c r="DT100" s="828">
        <f>LEN(入力シート!J47)</f>
        <v>0</v>
      </c>
      <c r="DU100" s="829"/>
      <c r="DV100" s="415" t="s">
        <v>155</v>
      </c>
      <c r="DW100" s="416"/>
      <c r="DX100" s="416"/>
      <c r="DY100" s="416"/>
    </row>
    <row r="101" spans="1:129" ht="12" customHeight="1">
      <c r="B101" s="32"/>
      <c r="C101" s="32"/>
      <c r="D101" s="32"/>
      <c r="E101" s="32"/>
      <c r="F101" s="32"/>
      <c r="G101" s="32"/>
      <c r="H101" s="32"/>
      <c r="I101" s="32"/>
      <c r="J101" s="905"/>
      <c r="K101" s="906"/>
      <c r="L101" s="906"/>
      <c r="M101" s="907"/>
      <c r="N101" s="908"/>
      <c r="O101" s="900"/>
      <c r="P101" s="893"/>
      <c r="Q101" s="893"/>
      <c r="R101" s="893"/>
      <c r="S101" s="893"/>
      <c r="T101" s="893"/>
      <c r="U101" s="893"/>
      <c r="V101" s="893"/>
      <c r="W101" s="893"/>
      <c r="X101" s="893"/>
      <c r="Y101" s="894"/>
      <c r="Z101" s="895"/>
      <c r="AA101" s="878"/>
      <c r="AB101" s="878"/>
      <c r="AC101" s="878"/>
      <c r="AD101" s="878"/>
      <c r="AE101" s="878"/>
      <c r="AF101" s="878"/>
      <c r="AG101" s="878"/>
      <c r="AH101" s="878"/>
      <c r="AI101" s="878"/>
      <c r="AJ101" s="878"/>
      <c r="AK101" s="878"/>
      <c r="AL101" s="878"/>
      <c r="AM101" s="878"/>
      <c r="AN101" s="878"/>
      <c r="AO101" s="889"/>
      <c r="AP101" s="880"/>
      <c r="AQ101" s="880"/>
      <c r="AR101" s="32"/>
      <c r="AS101" s="32"/>
      <c r="AT101" s="32"/>
      <c r="AU101" s="32"/>
      <c r="AV101" s="32"/>
      <c r="AW101" s="32"/>
      <c r="AX101" s="32"/>
      <c r="AY101" s="32"/>
      <c r="AZ101" s="32"/>
      <c r="BA101" s="33"/>
      <c r="BB101" s="33"/>
      <c r="BC101" s="33"/>
      <c r="BD101" s="33"/>
      <c r="BE101" s="33"/>
      <c r="BF101" s="33"/>
      <c r="BG101" s="33"/>
      <c r="BH101" s="33"/>
      <c r="BI101" s="33"/>
      <c r="BJ101" s="33"/>
      <c r="BK101" s="33"/>
      <c r="BL101" s="33"/>
      <c r="BM101" s="33"/>
      <c r="BN101" s="33"/>
      <c r="BO101" s="33"/>
      <c r="BP101" s="33"/>
      <c r="DT101" s="830"/>
      <c r="DU101" s="831"/>
      <c r="DV101" s="415"/>
      <c r="DW101" s="416"/>
      <c r="DX101" s="416"/>
      <c r="DY101" s="416"/>
    </row>
    <row r="102" spans="1:129" ht="12" customHeight="1">
      <c r="B102" s="32"/>
      <c r="C102" s="32"/>
      <c r="D102" s="32"/>
      <c r="E102" s="32"/>
      <c r="F102" s="32"/>
      <c r="G102" s="32"/>
      <c r="H102" s="32"/>
      <c r="I102" s="32"/>
      <c r="J102" s="905" t="str">
        <f>IF(入力シート!B48="","",入力シート!B48)</f>
        <v/>
      </c>
      <c r="K102" s="906"/>
      <c r="L102" s="906"/>
      <c r="M102" s="907"/>
      <c r="N102" s="908" t="s">
        <v>222</v>
      </c>
      <c r="O102" s="900"/>
      <c r="P102" s="893" t="s">
        <v>217</v>
      </c>
      <c r="Q102" s="893"/>
      <c r="R102" s="893"/>
      <c r="S102" s="893"/>
      <c r="T102" s="893"/>
      <c r="U102" s="893"/>
      <c r="V102" s="893"/>
      <c r="W102" s="893"/>
      <c r="X102" s="893"/>
      <c r="Y102" s="894"/>
      <c r="Z102" s="895" t="str">
        <f>IF(入力シート!$J$48="","",IF(($DT$102-7)&lt;=0,"",MID(入力シート!$J$48,$DT$102-7,1)))</f>
        <v/>
      </c>
      <c r="AA102" s="878"/>
      <c r="AB102" s="878" t="str">
        <f>IF(入力シート!$J$48="","",IF(($DT$102-6)&lt;=0,"",MID(入力シート!$J$48,$DT$102-6,1)))</f>
        <v/>
      </c>
      <c r="AC102" s="878"/>
      <c r="AD102" s="878" t="str">
        <f>IF(入力シート!$J$48="","",IF(($DT$102-5)&lt;=0,"",MID(入力シート!$J$48,$DT$102-5,1)))</f>
        <v/>
      </c>
      <c r="AE102" s="878"/>
      <c r="AF102" s="878" t="str">
        <f>IF(入力シート!$J$48="","",IF(($DT$102-4)&lt;=0,"",MID(入力シート!$J$48,$DT$102-4,1)))</f>
        <v/>
      </c>
      <c r="AG102" s="878"/>
      <c r="AH102" s="878" t="str">
        <f>IF(入力シート!$J$48="","",IF(($DT$102-3)&lt;=0,"",MID(入力シート!$J$48,$DT$102-3,1)))</f>
        <v/>
      </c>
      <c r="AI102" s="878"/>
      <c r="AJ102" s="878" t="str">
        <f>IF(入力シート!$J$48="","",IF(($DT$102-2)&lt;=0,"",MID(入力シート!$J$48,$DT$102-2,1)))</f>
        <v/>
      </c>
      <c r="AK102" s="878"/>
      <c r="AL102" s="878" t="str">
        <f>IF(入力シート!$J$48="","",IF(($DT$102-1)&lt;=0,"",MID(入力シート!$J$48,$DT$102-1,1)))</f>
        <v/>
      </c>
      <c r="AM102" s="878"/>
      <c r="AN102" s="878" t="str">
        <f>IF(入力シート!$J$48="","",IF((⑨登録票!DT102-0)&lt;=0,"",MID(入力シート!$J$48,$DT$102-0,1)))</f>
        <v/>
      </c>
      <c r="AO102" s="889"/>
      <c r="AP102" s="880" t="s">
        <v>227</v>
      </c>
      <c r="AQ102" s="880"/>
      <c r="AR102" s="32"/>
      <c r="AS102" s="32"/>
      <c r="AT102" s="32"/>
      <c r="AU102" s="32"/>
      <c r="AV102" s="32"/>
      <c r="AW102" s="32"/>
      <c r="AX102" s="32"/>
      <c r="AY102" s="32"/>
      <c r="AZ102" s="32"/>
      <c r="BA102" s="33"/>
      <c r="BB102" s="33"/>
      <c r="BC102" s="33"/>
      <c r="BD102" s="33"/>
      <c r="BE102" s="33"/>
      <c r="BF102" s="33"/>
      <c r="BG102" s="33"/>
      <c r="BH102" s="33"/>
      <c r="BI102" s="33"/>
      <c r="BJ102" s="33"/>
      <c r="BK102" s="33"/>
      <c r="BL102" s="33"/>
      <c r="BM102" s="33"/>
      <c r="BN102" s="33"/>
      <c r="BO102" s="33"/>
      <c r="BP102" s="33"/>
      <c r="DT102" s="828">
        <f>LEN(入力シート!J48)</f>
        <v>0</v>
      </c>
      <c r="DU102" s="829"/>
      <c r="DV102" s="415" t="s">
        <v>155</v>
      </c>
      <c r="DW102" s="416"/>
      <c r="DX102" s="416"/>
      <c r="DY102" s="416"/>
    </row>
    <row r="103" spans="1:129" ht="12" customHeight="1">
      <c r="B103" s="32"/>
      <c r="C103" s="32"/>
      <c r="D103" s="32"/>
      <c r="E103" s="32"/>
      <c r="F103" s="32"/>
      <c r="G103" s="32"/>
      <c r="H103" s="32"/>
      <c r="I103" s="32"/>
      <c r="J103" s="905"/>
      <c r="K103" s="906"/>
      <c r="L103" s="906"/>
      <c r="M103" s="907"/>
      <c r="N103" s="908"/>
      <c r="O103" s="900"/>
      <c r="P103" s="893"/>
      <c r="Q103" s="893"/>
      <c r="R103" s="893"/>
      <c r="S103" s="893"/>
      <c r="T103" s="893"/>
      <c r="U103" s="893"/>
      <c r="V103" s="893"/>
      <c r="W103" s="893"/>
      <c r="X103" s="893"/>
      <c r="Y103" s="894"/>
      <c r="Z103" s="895"/>
      <c r="AA103" s="878"/>
      <c r="AB103" s="878"/>
      <c r="AC103" s="878"/>
      <c r="AD103" s="878"/>
      <c r="AE103" s="878"/>
      <c r="AF103" s="878"/>
      <c r="AG103" s="878"/>
      <c r="AH103" s="878"/>
      <c r="AI103" s="878"/>
      <c r="AJ103" s="878"/>
      <c r="AK103" s="878"/>
      <c r="AL103" s="878"/>
      <c r="AM103" s="878"/>
      <c r="AN103" s="878"/>
      <c r="AO103" s="889"/>
      <c r="AP103" s="880"/>
      <c r="AQ103" s="880"/>
      <c r="AR103" s="32"/>
      <c r="AS103" s="32"/>
      <c r="AT103" s="32"/>
      <c r="AU103" s="32"/>
      <c r="AV103" s="32"/>
      <c r="AW103" s="32"/>
      <c r="AX103" s="32"/>
      <c r="AY103" s="32"/>
      <c r="AZ103" s="32"/>
      <c r="BA103" s="33"/>
      <c r="BB103" s="33"/>
      <c r="BC103" s="33"/>
      <c r="BD103" s="33"/>
      <c r="BE103" s="33"/>
      <c r="BF103" s="33"/>
      <c r="BG103" s="33"/>
      <c r="BH103" s="33"/>
      <c r="BI103" s="33"/>
      <c r="BJ103" s="33"/>
      <c r="BK103" s="33"/>
      <c r="BL103" s="33"/>
      <c r="BM103" s="33"/>
      <c r="BN103" s="33"/>
      <c r="BO103" s="33"/>
      <c r="BP103" s="33"/>
      <c r="DT103" s="830"/>
      <c r="DU103" s="831"/>
      <c r="DV103" s="415"/>
      <c r="DW103" s="416"/>
      <c r="DX103" s="416"/>
      <c r="DY103" s="416"/>
    </row>
    <row r="104" spans="1:129" ht="12" customHeight="1">
      <c r="B104" s="32"/>
      <c r="C104" s="32"/>
      <c r="D104" s="32"/>
      <c r="E104" s="32"/>
      <c r="F104" s="32"/>
      <c r="G104" s="32"/>
      <c r="H104" s="32"/>
      <c r="I104" s="32"/>
      <c r="J104" s="905" t="str">
        <f>IF(入力シート!B49="","",入力シート!B49)</f>
        <v/>
      </c>
      <c r="K104" s="906"/>
      <c r="L104" s="906"/>
      <c r="M104" s="907"/>
      <c r="N104" s="908" t="s">
        <v>223</v>
      </c>
      <c r="O104" s="900"/>
      <c r="P104" s="893" t="s">
        <v>218</v>
      </c>
      <c r="Q104" s="893"/>
      <c r="R104" s="893"/>
      <c r="S104" s="893"/>
      <c r="T104" s="893"/>
      <c r="U104" s="893"/>
      <c r="V104" s="893"/>
      <c r="W104" s="893"/>
      <c r="X104" s="893"/>
      <c r="Y104" s="894"/>
      <c r="Z104" s="895" t="str">
        <f>IF(入力シート!$J$49="","",IF(($DT$104-7)&lt;=0,"",MID(入力シート!$J$49,$DT$104-7,1)))</f>
        <v/>
      </c>
      <c r="AA104" s="878"/>
      <c r="AB104" s="878" t="str">
        <f>IF(入力シート!$J$49="","",IF(($DT$104-6)&lt;=0,"",MID(入力シート!$J$49,$DT$104-6,1)))</f>
        <v/>
      </c>
      <c r="AC104" s="878"/>
      <c r="AD104" s="878" t="str">
        <f>IF(入力シート!$J$49="","",IF(($DT$104-5)&lt;=0,"",MID(入力シート!$J$49,$DT$104-5,1)))</f>
        <v/>
      </c>
      <c r="AE104" s="878"/>
      <c r="AF104" s="878" t="str">
        <f>IF(入力シート!$J$49="","",IF(($DT$104-4)&lt;=0,"",MID(入力シート!$J$49,$DT$104-4,1)))</f>
        <v/>
      </c>
      <c r="AG104" s="878"/>
      <c r="AH104" s="878" t="str">
        <f>IF(入力シート!$J$49="","",IF(($DT$104-3)&lt;=0,"",MID(入力シート!$J$49,$DT$104-3,1)))</f>
        <v/>
      </c>
      <c r="AI104" s="878"/>
      <c r="AJ104" s="878" t="str">
        <f>IF(入力シート!$J$49="","",IF(($DT$104-2)&lt;=0,"",MID(入力シート!$J$49,$DT$104-2,1)))</f>
        <v/>
      </c>
      <c r="AK104" s="878"/>
      <c r="AL104" s="878" t="str">
        <f>IF(入力シート!$J$49="","",IF(($DT$104-1)&lt;=0,"",MID(入力シート!$J$49,$DT$104-1,1)))</f>
        <v/>
      </c>
      <c r="AM104" s="878"/>
      <c r="AN104" s="878" t="str">
        <f>IF(入力シート!$J$49="","",IF(($DT$104-0)&lt;=0,"",MID(入力シート!$J$49,$DT$104-0,1)))</f>
        <v/>
      </c>
      <c r="AO104" s="889"/>
      <c r="AP104" s="880" t="s">
        <v>227</v>
      </c>
      <c r="AQ104" s="880"/>
      <c r="AR104" s="32"/>
      <c r="AS104" s="32"/>
      <c r="AT104" s="32"/>
      <c r="AU104" s="32"/>
      <c r="AV104" s="32"/>
      <c r="AW104" s="32"/>
      <c r="AX104" s="32"/>
      <c r="AY104" s="32"/>
      <c r="AZ104" s="32"/>
      <c r="BA104" s="33"/>
      <c r="BB104" s="33"/>
      <c r="BC104" s="33"/>
      <c r="BD104" s="33"/>
      <c r="BE104" s="33"/>
      <c r="BF104" s="33"/>
      <c r="BG104" s="33"/>
      <c r="BH104" s="33"/>
      <c r="BI104" s="33"/>
      <c r="BJ104" s="33"/>
      <c r="BK104" s="33"/>
      <c r="BL104" s="33"/>
      <c r="BM104" s="33"/>
      <c r="BN104" s="33"/>
      <c r="BO104" s="33"/>
      <c r="BP104" s="33"/>
      <c r="DT104" s="828">
        <f>LEN(入力シート!J49)</f>
        <v>0</v>
      </c>
      <c r="DU104" s="829"/>
      <c r="DV104" s="415" t="s">
        <v>155</v>
      </c>
      <c r="DW104" s="416"/>
      <c r="DX104" s="416"/>
      <c r="DY104" s="416"/>
    </row>
    <row r="105" spans="1:129" ht="12" customHeight="1">
      <c r="B105" s="32"/>
      <c r="C105" s="32"/>
      <c r="D105" s="32"/>
      <c r="E105" s="32"/>
      <c r="F105" s="32"/>
      <c r="G105" s="32"/>
      <c r="H105" s="32"/>
      <c r="I105" s="32"/>
      <c r="J105" s="905"/>
      <c r="K105" s="906"/>
      <c r="L105" s="906"/>
      <c r="M105" s="907"/>
      <c r="N105" s="908"/>
      <c r="O105" s="900"/>
      <c r="P105" s="893"/>
      <c r="Q105" s="893"/>
      <c r="R105" s="893"/>
      <c r="S105" s="893"/>
      <c r="T105" s="893"/>
      <c r="U105" s="893"/>
      <c r="V105" s="893"/>
      <c r="W105" s="893"/>
      <c r="X105" s="893"/>
      <c r="Y105" s="894"/>
      <c r="Z105" s="895"/>
      <c r="AA105" s="878"/>
      <c r="AB105" s="878"/>
      <c r="AC105" s="878"/>
      <c r="AD105" s="878"/>
      <c r="AE105" s="878"/>
      <c r="AF105" s="878"/>
      <c r="AG105" s="878"/>
      <c r="AH105" s="878"/>
      <c r="AI105" s="878"/>
      <c r="AJ105" s="878"/>
      <c r="AK105" s="878"/>
      <c r="AL105" s="878"/>
      <c r="AM105" s="878"/>
      <c r="AN105" s="878"/>
      <c r="AO105" s="889"/>
      <c r="AP105" s="880"/>
      <c r="AQ105" s="880"/>
      <c r="AR105" s="32"/>
      <c r="AS105" s="32"/>
      <c r="AT105" s="32"/>
      <c r="AU105" s="32"/>
      <c r="AV105" s="32"/>
      <c r="AW105" s="32"/>
      <c r="AX105" s="32"/>
      <c r="AY105" s="32"/>
      <c r="AZ105" s="32"/>
      <c r="BA105" s="33"/>
      <c r="BB105" s="33"/>
      <c r="BC105" s="33"/>
      <c r="BD105" s="33"/>
      <c r="BE105" s="33"/>
      <c r="BF105" s="33"/>
      <c r="BG105" s="33"/>
      <c r="BH105" s="33"/>
      <c r="BI105" s="33"/>
      <c r="BJ105" s="33"/>
      <c r="BK105" s="33"/>
      <c r="BL105" s="33"/>
      <c r="BM105" s="33"/>
      <c r="BN105" s="33"/>
      <c r="BO105" s="33"/>
      <c r="BP105" s="33"/>
      <c r="DT105" s="830"/>
      <c r="DU105" s="831"/>
      <c r="DV105" s="415"/>
      <c r="DW105" s="416"/>
      <c r="DX105" s="416"/>
      <c r="DY105" s="416"/>
    </row>
    <row r="106" spans="1:129" ht="12" customHeight="1">
      <c r="B106" s="32"/>
      <c r="C106" s="32"/>
      <c r="D106" s="32"/>
      <c r="E106" s="32"/>
      <c r="F106" s="32"/>
      <c r="G106" s="32"/>
      <c r="H106" s="32"/>
      <c r="I106" s="32"/>
      <c r="J106" s="905" t="str">
        <f>IF(入力シート!B50="","",入力シート!B50)</f>
        <v/>
      </c>
      <c r="K106" s="906"/>
      <c r="L106" s="906"/>
      <c r="M106" s="907"/>
      <c r="N106" s="908" t="s">
        <v>224</v>
      </c>
      <c r="O106" s="900"/>
      <c r="P106" s="893" t="s">
        <v>219</v>
      </c>
      <c r="Q106" s="893"/>
      <c r="R106" s="893"/>
      <c r="S106" s="893"/>
      <c r="T106" s="893"/>
      <c r="U106" s="893"/>
      <c r="V106" s="893"/>
      <c r="W106" s="893"/>
      <c r="X106" s="893"/>
      <c r="Y106" s="894"/>
      <c r="Z106" s="896" t="str">
        <f>IF(入力シート!$J$50="","",IF(($DT106-7)&lt;=0,"",MID(入力シート!$J$50,$DT106-7,1)))</f>
        <v/>
      </c>
      <c r="AA106" s="897"/>
      <c r="AB106" s="884" t="str">
        <f>IF(入力シート!$J$50="","",IF(($DT106-6)&lt;=0,"",MID(入力シート!$J$50,$DT106-6,1)))</f>
        <v/>
      </c>
      <c r="AC106" s="897"/>
      <c r="AD106" s="884" t="str">
        <f>IF(入力シート!$J$50="","",IF(($DT106-5)&lt;=0,"",MID(入力シート!$J$50,$DT106-5,1)))</f>
        <v/>
      </c>
      <c r="AE106" s="897"/>
      <c r="AF106" s="884" t="str">
        <f>IF(入力シート!$J$50="","",IF(($DT106-4)&lt;=0,"",MID(入力シート!$J$50,$DT106-4,1)))</f>
        <v/>
      </c>
      <c r="AG106" s="897"/>
      <c r="AH106" s="884" t="str">
        <f>IF(入力シート!$J$50="","",IF(($DT106-3)&lt;=0,"",MID(入力シート!$J$50,$DT106-3,1)))</f>
        <v/>
      </c>
      <c r="AI106" s="897"/>
      <c r="AJ106" s="884" t="str">
        <f>IF(入力シート!$J$50="","",IF(($DT106-2)&lt;=0,"",MID(入力シート!$J$50,$DT106-2,1)))</f>
        <v/>
      </c>
      <c r="AK106" s="897"/>
      <c r="AL106" s="884" t="str">
        <f>IF(入力シート!$J$50="","",IF(($DT106-1)&lt;=0,"",MID(入力シート!$J$50,$DT106-1,1)))</f>
        <v/>
      </c>
      <c r="AM106" s="897"/>
      <c r="AN106" s="878" t="str">
        <f>IF(入力シート!$J$50="","",IF(($DT106-0)&lt;=0,"",MID(入力シート!$J$50,$DT106-0,1)))</f>
        <v/>
      </c>
      <c r="AO106" s="889"/>
      <c r="AP106" s="880" t="s">
        <v>227</v>
      </c>
      <c r="AQ106" s="880"/>
      <c r="AR106" s="32"/>
      <c r="AS106" s="32"/>
      <c r="AT106" s="32"/>
      <c r="AU106" s="32"/>
      <c r="AV106" s="32"/>
      <c r="AW106" s="32"/>
      <c r="AX106" s="32"/>
      <c r="AY106" s="32"/>
      <c r="AZ106" s="32"/>
      <c r="BA106" s="33"/>
      <c r="BB106" s="33"/>
      <c r="BC106" s="33"/>
      <c r="BD106" s="33"/>
      <c r="BE106" s="33"/>
      <c r="BF106" s="33"/>
      <c r="BG106" s="33"/>
      <c r="BH106" s="33"/>
      <c r="BI106" s="33"/>
      <c r="BJ106" s="33"/>
      <c r="BK106" s="33"/>
      <c r="BL106" s="33"/>
      <c r="BM106" s="33"/>
      <c r="BN106" s="33"/>
      <c r="BO106" s="33"/>
      <c r="BP106" s="33"/>
      <c r="DT106" s="828">
        <f>LEN(入力シート!J50)</f>
        <v>0</v>
      </c>
      <c r="DU106" s="829"/>
      <c r="DV106" s="415" t="s">
        <v>155</v>
      </c>
      <c r="DW106" s="416"/>
      <c r="DX106" s="416"/>
      <c r="DY106" s="416"/>
    </row>
    <row r="107" spans="1:129" ht="12" customHeight="1">
      <c r="B107" s="32"/>
      <c r="C107" s="32"/>
      <c r="D107" s="32"/>
      <c r="E107" s="32"/>
      <c r="F107" s="32"/>
      <c r="G107" s="32"/>
      <c r="H107" s="32"/>
      <c r="I107" s="32"/>
      <c r="J107" s="905"/>
      <c r="K107" s="906"/>
      <c r="L107" s="906"/>
      <c r="M107" s="907"/>
      <c r="N107" s="908"/>
      <c r="O107" s="900"/>
      <c r="P107" s="893"/>
      <c r="Q107" s="893"/>
      <c r="R107" s="893"/>
      <c r="S107" s="893"/>
      <c r="T107" s="893"/>
      <c r="U107" s="893"/>
      <c r="V107" s="893"/>
      <c r="W107" s="893"/>
      <c r="X107" s="893"/>
      <c r="Y107" s="894"/>
      <c r="Z107" s="898"/>
      <c r="AA107" s="899"/>
      <c r="AB107" s="886"/>
      <c r="AC107" s="899"/>
      <c r="AD107" s="886"/>
      <c r="AE107" s="899"/>
      <c r="AF107" s="886"/>
      <c r="AG107" s="899"/>
      <c r="AH107" s="886"/>
      <c r="AI107" s="899"/>
      <c r="AJ107" s="886"/>
      <c r="AK107" s="899"/>
      <c r="AL107" s="886"/>
      <c r="AM107" s="899"/>
      <c r="AN107" s="878"/>
      <c r="AO107" s="889"/>
      <c r="AP107" s="880"/>
      <c r="AQ107" s="880"/>
      <c r="AR107" s="32"/>
      <c r="AS107" s="32"/>
      <c r="AT107" s="32"/>
      <c r="AU107" s="32"/>
      <c r="AV107" s="32"/>
      <c r="AW107" s="32"/>
      <c r="AX107" s="32"/>
      <c r="AY107" s="32"/>
      <c r="AZ107" s="32"/>
      <c r="BA107" s="33"/>
      <c r="BB107" s="33"/>
      <c r="BC107" s="33"/>
      <c r="BD107" s="33"/>
      <c r="BE107" s="33"/>
      <c r="BF107" s="33"/>
      <c r="BG107" s="33"/>
      <c r="BH107" s="33"/>
      <c r="BI107" s="33"/>
      <c r="BJ107" s="33"/>
      <c r="BK107" s="33"/>
      <c r="BL107" s="33"/>
      <c r="BM107" s="33"/>
      <c r="BN107" s="33"/>
      <c r="BO107" s="33"/>
      <c r="BP107" s="33"/>
      <c r="DT107" s="830"/>
      <c r="DU107" s="831"/>
      <c r="DV107" s="415"/>
      <c r="DW107" s="416"/>
      <c r="DX107" s="416"/>
      <c r="DY107" s="416"/>
    </row>
    <row r="108" spans="1:129" ht="12" customHeight="1">
      <c r="B108" s="32"/>
      <c r="C108" s="32"/>
      <c r="D108" s="32"/>
      <c r="E108" s="32"/>
      <c r="F108" s="32"/>
      <c r="G108" s="32"/>
      <c r="H108" s="32"/>
      <c r="I108" s="32"/>
      <c r="J108" s="905" t="str">
        <f>IF(入力シート!B51="","",入力シート!B51)</f>
        <v/>
      </c>
      <c r="K108" s="906"/>
      <c r="L108" s="906"/>
      <c r="M108" s="907"/>
      <c r="N108" s="908" t="s">
        <v>225</v>
      </c>
      <c r="O108" s="900"/>
      <c r="P108" s="893" t="s">
        <v>220</v>
      </c>
      <c r="Q108" s="893"/>
      <c r="R108" s="893"/>
      <c r="S108" s="893"/>
      <c r="T108" s="893"/>
      <c r="U108" s="893"/>
      <c r="V108" s="893"/>
      <c r="W108" s="893"/>
      <c r="X108" s="893"/>
      <c r="Y108" s="894"/>
      <c r="Z108" s="895" t="str">
        <f>IF(入力シート!$J$51="","",IF(($DT108-7)&lt;=0,"",MID(入力シート!$J$51,$DT108-7,1)))</f>
        <v/>
      </c>
      <c r="AA108" s="878"/>
      <c r="AB108" s="878" t="str">
        <f>IF(入力シート!$J$51="","",IF(($DT108-6)&lt;=0,"",MID(入力シート!$J$51,$DT108-6,1)))</f>
        <v/>
      </c>
      <c r="AC108" s="878"/>
      <c r="AD108" s="878" t="str">
        <f>IF(入力シート!$J$51="","",IF(($DT108-5)&lt;=0,"",MID(入力シート!$J$51,$DT108-5,1)))</f>
        <v/>
      </c>
      <c r="AE108" s="878"/>
      <c r="AF108" s="878" t="str">
        <f>IF(入力シート!$J$51="","",IF(($DT108-4)&lt;=0,"",MID(入力シート!$J$51,$DT108-4,1)))</f>
        <v/>
      </c>
      <c r="AG108" s="878"/>
      <c r="AH108" s="878" t="str">
        <f>IF(入力シート!$J$51="","",IF(($DT108-3)&lt;=0,"",MID(入力シート!$J$51,$DT108-3,1)))</f>
        <v/>
      </c>
      <c r="AI108" s="878"/>
      <c r="AJ108" s="878" t="str">
        <f>IF(入力シート!$J$51="","",IF(($DT108-2)&lt;=0,"",MID(入力シート!$J$51,$DT108-2,1)))</f>
        <v/>
      </c>
      <c r="AK108" s="878"/>
      <c r="AL108" s="878" t="str">
        <f>IF(入力シート!$J$51="","",IF(($DT108-1)&lt;=0,"",MID(入力シート!$J$51,$DT108-1,1)))</f>
        <v/>
      </c>
      <c r="AM108" s="878"/>
      <c r="AN108" s="884" t="str">
        <f>IF(入力シート!$J$51="","",IF(($DT108-0)&lt;=0,"",MID(入力シート!$J$51,$DT108-0,1)))</f>
        <v/>
      </c>
      <c r="AO108" s="885"/>
      <c r="AP108" s="880" t="s">
        <v>227</v>
      </c>
      <c r="AQ108" s="880"/>
      <c r="AR108" s="32"/>
      <c r="AS108" s="32"/>
      <c r="AT108" s="32"/>
      <c r="AU108" s="32"/>
      <c r="AV108" s="32"/>
      <c r="AW108" s="32"/>
      <c r="AX108" s="32"/>
      <c r="AY108" s="32"/>
      <c r="AZ108" s="32"/>
      <c r="BA108" s="33"/>
      <c r="BB108" s="33"/>
      <c r="BC108" s="33"/>
      <c r="BD108" s="33"/>
      <c r="BE108" s="33"/>
      <c r="BF108" s="33"/>
      <c r="BG108" s="33"/>
      <c r="BH108" s="33"/>
      <c r="BI108" s="33"/>
      <c r="BJ108" s="33"/>
      <c r="BK108" s="33"/>
      <c r="BL108" s="33"/>
      <c r="BM108" s="33"/>
      <c r="BN108" s="33"/>
      <c r="BO108" s="33"/>
      <c r="BP108" s="33"/>
      <c r="DT108" s="828">
        <f>LEN(入力シート!J51)</f>
        <v>0</v>
      </c>
      <c r="DU108" s="829"/>
      <c r="DV108" s="415" t="s">
        <v>155</v>
      </c>
      <c r="DW108" s="416"/>
      <c r="DX108" s="416"/>
      <c r="DY108" s="416"/>
    </row>
    <row r="109" spans="1:129" ht="12" customHeight="1">
      <c r="B109" s="32"/>
      <c r="C109" s="32"/>
      <c r="D109" s="32"/>
      <c r="E109" s="32"/>
      <c r="F109" s="32"/>
      <c r="G109" s="32"/>
      <c r="H109" s="32"/>
      <c r="I109" s="32"/>
      <c r="J109" s="905"/>
      <c r="K109" s="906"/>
      <c r="L109" s="906"/>
      <c r="M109" s="907"/>
      <c r="N109" s="908"/>
      <c r="O109" s="900"/>
      <c r="P109" s="893"/>
      <c r="Q109" s="893"/>
      <c r="R109" s="893"/>
      <c r="S109" s="893"/>
      <c r="T109" s="893"/>
      <c r="U109" s="893"/>
      <c r="V109" s="893"/>
      <c r="W109" s="893"/>
      <c r="X109" s="893"/>
      <c r="Y109" s="894"/>
      <c r="Z109" s="895"/>
      <c r="AA109" s="878"/>
      <c r="AB109" s="878"/>
      <c r="AC109" s="878"/>
      <c r="AD109" s="878"/>
      <c r="AE109" s="878"/>
      <c r="AF109" s="878"/>
      <c r="AG109" s="878"/>
      <c r="AH109" s="878"/>
      <c r="AI109" s="878"/>
      <c r="AJ109" s="878"/>
      <c r="AK109" s="878"/>
      <c r="AL109" s="878"/>
      <c r="AM109" s="878"/>
      <c r="AN109" s="886"/>
      <c r="AO109" s="887"/>
      <c r="AP109" s="880"/>
      <c r="AQ109" s="880"/>
      <c r="AR109" s="32"/>
      <c r="AS109" s="32"/>
      <c r="AT109" s="32"/>
      <c r="AU109" s="32"/>
      <c r="AV109" s="32"/>
      <c r="AW109" s="32"/>
      <c r="AX109" s="32"/>
      <c r="AY109" s="32"/>
      <c r="AZ109" s="32"/>
      <c r="BA109" s="33"/>
      <c r="BB109" s="33"/>
      <c r="BC109" s="33"/>
      <c r="BD109" s="33"/>
      <c r="BE109" s="33"/>
      <c r="BF109" s="33"/>
      <c r="BG109" s="33"/>
      <c r="BH109" s="33"/>
      <c r="BI109" s="33"/>
      <c r="BJ109" s="33"/>
      <c r="BK109" s="33"/>
      <c r="BL109" s="33"/>
      <c r="BM109" s="33"/>
      <c r="BN109" s="33"/>
      <c r="BO109" s="33"/>
      <c r="BP109" s="33"/>
      <c r="DT109" s="830"/>
      <c r="DU109" s="831"/>
      <c r="DV109" s="415"/>
      <c r="DW109" s="416"/>
      <c r="DX109" s="416"/>
      <c r="DY109" s="416"/>
    </row>
    <row r="110" spans="1:129" ht="12" customHeight="1">
      <c r="B110" s="32"/>
      <c r="C110" s="32"/>
      <c r="D110" s="32"/>
      <c r="E110" s="32"/>
      <c r="F110" s="32"/>
      <c r="G110" s="32"/>
      <c r="H110" s="32"/>
      <c r="I110" s="32"/>
      <c r="J110" s="909"/>
      <c r="K110" s="910"/>
      <c r="L110" s="910"/>
      <c r="M110" s="911"/>
      <c r="N110" s="908" t="s">
        <v>226</v>
      </c>
      <c r="O110" s="900"/>
      <c r="P110" s="893" t="s">
        <v>221</v>
      </c>
      <c r="Q110" s="893"/>
      <c r="R110" s="893"/>
      <c r="S110" s="893"/>
      <c r="T110" s="893"/>
      <c r="U110" s="893"/>
      <c r="V110" s="893"/>
      <c r="W110" s="893"/>
      <c r="X110" s="893"/>
      <c r="Y110" s="894"/>
      <c r="Z110" s="895" t="str">
        <f>IF(入力シート!$J$51="","",IF(($DT110-7)&lt;=0,"",MID(入力シート!$J$51,$DT110-7,1)))</f>
        <v/>
      </c>
      <c r="AA110" s="878"/>
      <c r="AB110" s="878" t="str">
        <f>IF(入力シート!$J$52="","",IF(($DT110-6)&lt;=0,"",MID(入力シート!$J$52,$DT110-6,1)))</f>
        <v/>
      </c>
      <c r="AC110" s="878"/>
      <c r="AD110" s="878" t="str">
        <f>IF(入力シート!$J$52="","",IF(($DT110-5)&lt;=0,"",MID(入力シート!$J$52,$DT110-5,1)))</f>
        <v/>
      </c>
      <c r="AE110" s="878"/>
      <c r="AF110" s="878" t="str">
        <f>IF(入力シート!$J$52="","",IF(($DT110-4)&lt;=0,"",MID(入力シート!$J$52,$DT110-4,1)))</f>
        <v/>
      </c>
      <c r="AG110" s="878"/>
      <c r="AH110" s="878" t="str">
        <f>IF(入力シート!$J$52="","",IF(($DT110-3)&lt;=0,"",MID(入力シート!$J$52,$DT110-3,1)))</f>
        <v/>
      </c>
      <c r="AI110" s="878"/>
      <c r="AJ110" s="878" t="str">
        <f>IF(入力シート!$J$52="","",IF(($DT110-2)&lt;=0,"",MID(入力シート!$J$52,$DT110-2,1)))</f>
        <v/>
      </c>
      <c r="AK110" s="878"/>
      <c r="AL110" s="878" t="str">
        <f>IF(入力シート!$J$52="","",IF(($DT110-1)&lt;=0,"",MID(入力シート!$J$52,$DT110-1,1)))</f>
        <v/>
      </c>
      <c r="AM110" s="878"/>
      <c r="AN110" s="884" t="str">
        <f>IF(入力シート!$J$52="","",IF(($DT110-0)&lt;=0,"",MID(入力シート!$J$52,$DT110-0,1)))</f>
        <v/>
      </c>
      <c r="AO110" s="885"/>
      <c r="AP110" s="880" t="s">
        <v>227</v>
      </c>
      <c r="AQ110" s="880"/>
      <c r="AR110" s="32"/>
      <c r="AS110" s="32"/>
      <c r="AT110" s="32"/>
      <c r="AU110" s="32"/>
      <c r="AV110" s="32"/>
      <c r="AW110" s="32"/>
      <c r="AX110" s="32"/>
      <c r="AY110" s="32"/>
      <c r="AZ110" s="32"/>
      <c r="BA110" s="33"/>
      <c r="BB110" s="33"/>
      <c r="BC110" s="33"/>
      <c r="BD110" s="33"/>
      <c r="BE110" s="33"/>
      <c r="BF110" s="33"/>
      <c r="BG110" s="33"/>
      <c r="BH110" s="33"/>
      <c r="BI110" s="33"/>
      <c r="BJ110" s="33"/>
      <c r="BK110" s="33"/>
      <c r="BL110" s="33"/>
      <c r="BM110" s="33"/>
      <c r="BN110" s="33"/>
      <c r="BO110" s="33"/>
      <c r="BP110" s="33"/>
      <c r="DT110" s="828">
        <f>LEN(入力シート!J52)</f>
        <v>0</v>
      </c>
      <c r="DU110" s="829"/>
      <c r="DV110" s="415" t="s">
        <v>155</v>
      </c>
      <c r="DW110" s="416"/>
      <c r="DX110" s="416"/>
      <c r="DY110" s="416"/>
    </row>
    <row r="111" spans="1:129" ht="12" customHeight="1" thickBot="1">
      <c r="B111" s="32"/>
      <c r="C111" s="32"/>
      <c r="D111" s="32"/>
      <c r="E111" s="32"/>
      <c r="F111" s="32"/>
      <c r="G111" s="32"/>
      <c r="H111" s="32"/>
      <c r="I111" s="32"/>
      <c r="J111" s="912"/>
      <c r="K111" s="913"/>
      <c r="L111" s="913"/>
      <c r="M111" s="914"/>
      <c r="N111" s="908"/>
      <c r="O111" s="900"/>
      <c r="P111" s="893"/>
      <c r="Q111" s="893"/>
      <c r="R111" s="893"/>
      <c r="S111" s="893"/>
      <c r="T111" s="893"/>
      <c r="U111" s="893"/>
      <c r="V111" s="893"/>
      <c r="W111" s="893"/>
      <c r="X111" s="893"/>
      <c r="Y111" s="894"/>
      <c r="Z111" s="895"/>
      <c r="AA111" s="878"/>
      <c r="AB111" s="878"/>
      <c r="AC111" s="878"/>
      <c r="AD111" s="878"/>
      <c r="AE111" s="878"/>
      <c r="AF111" s="878"/>
      <c r="AG111" s="878"/>
      <c r="AH111" s="878"/>
      <c r="AI111" s="878"/>
      <c r="AJ111" s="878"/>
      <c r="AK111" s="878"/>
      <c r="AL111" s="878"/>
      <c r="AM111" s="878"/>
      <c r="AN111" s="886"/>
      <c r="AO111" s="887"/>
      <c r="AP111" s="880"/>
      <c r="AQ111" s="880"/>
      <c r="AR111" s="32"/>
      <c r="AS111" s="32"/>
      <c r="AT111" s="32"/>
      <c r="AU111" s="32"/>
      <c r="AV111" s="32"/>
      <c r="AW111" s="32"/>
      <c r="AX111" s="32"/>
      <c r="AY111" s="32"/>
      <c r="AZ111" s="32"/>
      <c r="BA111" s="33"/>
      <c r="BB111" s="33"/>
      <c r="BC111" s="33"/>
      <c r="BD111" s="33"/>
      <c r="BE111" s="33"/>
      <c r="BF111" s="33"/>
      <c r="BG111" s="33"/>
      <c r="BH111" s="33"/>
      <c r="BI111" s="33"/>
      <c r="BJ111" s="33"/>
      <c r="BK111" s="33"/>
      <c r="BL111" s="33"/>
      <c r="BM111" s="33"/>
      <c r="BN111" s="33"/>
      <c r="BO111" s="33"/>
      <c r="BP111" s="33"/>
      <c r="DT111" s="830"/>
      <c r="DU111" s="831"/>
      <c r="DV111" s="415"/>
      <c r="DW111" s="416"/>
      <c r="DX111" s="416"/>
      <c r="DY111" s="416"/>
    </row>
    <row r="112" spans="1:129" ht="12" customHeight="1">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0" t="s">
        <v>231</v>
      </c>
      <c r="AG112" s="32"/>
      <c r="AH112" s="32"/>
      <c r="AI112" s="32"/>
      <c r="AJ112" s="32"/>
      <c r="AK112" s="32"/>
      <c r="AL112" s="32"/>
      <c r="AM112" s="32"/>
      <c r="AN112" s="32"/>
      <c r="AO112" s="32"/>
      <c r="AP112" s="32"/>
      <c r="AQ112" s="32"/>
      <c r="AR112" s="32"/>
      <c r="AS112" s="32"/>
      <c r="AT112" s="32"/>
      <c r="AU112" s="32"/>
      <c r="AV112" s="32"/>
      <c r="AW112" s="32"/>
      <c r="AX112" s="32"/>
      <c r="AY112" s="32"/>
      <c r="AZ112" s="32"/>
      <c r="BA112" s="33"/>
      <c r="BB112" s="33"/>
      <c r="BC112" s="33"/>
      <c r="BD112" s="33"/>
      <c r="BE112" s="33"/>
      <c r="BF112" s="33"/>
      <c r="BG112" s="33"/>
      <c r="BH112" s="33"/>
      <c r="BI112" s="33"/>
      <c r="BJ112" s="33"/>
      <c r="BK112" s="33"/>
      <c r="BL112" s="33"/>
      <c r="BM112" s="33"/>
      <c r="BN112" s="33"/>
      <c r="BO112" s="33"/>
      <c r="BP112" s="33"/>
    </row>
    <row r="113" spans="2:68" ht="12" customHeight="1">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3"/>
      <c r="BB113" s="33"/>
      <c r="BC113" s="33"/>
      <c r="BD113" s="33"/>
      <c r="BE113" s="33"/>
      <c r="BF113" s="33"/>
      <c r="BG113" s="33"/>
      <c r="BH113" s="33"/>
      <c r="BI113" s="33"/>
      <c r="BJ113" s="33"/>
      <c r="BK113" s="33"/>
      <c r="BL113" s="33"/>
      <c r="BM113" s="33"/>
      <c r="BN113" s="33"/>
      <c r="BO113" s="33"/>
      <c r="BP113" s="33"/>
    </row>
    <row r="114" spans="2:68" ht="13.5">
      <c r="B114" s="32"/>
      <c r="C114" s="32"/>
      <c r="D114" s="32"/>
      <c r="E114" s="32"/>
      <c r="F114" s="32"/>
      <c r="G114" s="32"/>
      <c r="H114" s="32"/>
      <c r="I114" s="32"/>
      <c r="J114" s="32" t="s">
        <v>230</v>
      </c>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3"/>
      <c r="BB114" s="33"/>
      <c r="BC114" s="33"/>
      <c r="BD114" s="33"/>
      <c r="BE114" s="33"/>
      <c r="BF114" s="33"/>
      <c r="BG114" s="33"/>
      <c r="BH114" s="33"/>
      <c r="BI114" s="33"/>
      <c r="BJ114" s="33"/>
      <c r="BK114" s="33"/>
      <c r="BL114" s="33"/>
      <c r="BM114" s="33"/>
      <c r="BN114" s="33"/>
      <c r="BO114" s="33"/>
      <c r="BP114" s="33"/>
    </row>
    <row r="115" spans="2:68" ht="12" customHeight="1">
      <c r="B115" s="32"/>
      <c r="C115" s="32"/>
      <c r="D115" s="32"/>
      <c r="E115" s="32"/>
      <c r="F115" s="32"/>
      <c r="G115" s="32"/>
      <c r="H115" s="32"/>
      <c r="I115" s="32"/>
      <c r="J115" s="32"/>
      <c r="K115" s="32"/>
      <c r="L115" s="30" t="s">
        <v>232</v>
      </c>
      <c r="M115" s="30"/>
      <c r="N115" s="30"/>
      <c r="O115" s="30"/>
      <c r="P115" s="30"/>
      <c r="Q115" s="30"/>
      <c r="R115" s="30"/>
      <c r="S115" s="30"/>
      <c r="T115" s="30"/>
      <c r="U115" s="30"/>
      <c r="V115" s="30"/>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3"/>
      <c r="BB115" s="33"/>
      <c r="BC115" s="33"/>
      <c r="BD115" s="33"/>
      <c r="BE115" s="33"/>
      <c r="BF115" s="33"/>
      <c r="BG115" s="33"/>
      <c r="BH115" s="33"/>
      <c r="BI115" s="33"/>
      <c r="BJ115" s="33"/>
      <c r="BK115" s="33"/>
      <c r="BL115" s="33"/>
      <c r="BM115" s="33"/>
      <c r="BN115" s="33"/>
      <c r="BO115" s="33"/>
      <c r="BP115" s="33"/>
    </row>
    <row r="116" spans="2:68" ht="12" customHeight="1">
      <c r="B116" s="32"/>
      <c r="C116" s="32"/>
      <c r="D116" s="32"/>
      <c r="E116" s="32"/>
      <c r="F116" s="32"/>
      <c r="G116" s="32"/>
      <c r="H116" s="32"/>
      <c r="I116" s="32"/>
      <c r="J116" s="32"/>
      <c r="K116" s="32"/>
      <c r="L116" s="30" t="s">
        <v>233</v>
      </c>
      <c r="M116" s="30"/>
      <c r="N116" s="30"/>
      <c r="O116" s="30"/>
      <c r="P116" s="30"/>
      <c r="Q116" s="30"/>
      <c r="R116" s="30"/>
      <c r="S116" s="30"/>
      <c r="T116" s="30"/>
      <c r="U116" s="30"/>
      <c r="V116" s="30"/>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3"/>
      <c r="BB116" s="33"/>
      <c r="BC116" s="33"/>
      <c r="BD116" s="33"/>
      <c r="BE116" s="33"/>
      <c r="BF116" s="33"/>
      <c r="BG116" s="33"/>
      <c r="BH116" s="33"/>
      <c r="BI116" s="33"/>
      <c r="BJ116" s="33"/>
      <c r="BK116" s="33"/>
      <c r="BL116" s="33"/>
      <c r="BM116" s="33"/>
      <c r="BN116" s="33"/>
      <c r="BO116" s="33"/>
      <c r="BP116" s="33"/>
    </row>
    <row r="117" spans="2:68" ht="12" customHeight="1">
      <c r="B117" s="32"/>
      <c r="C117" s="32"/>
      <c r="D117" s="32"/>
      <c r="E117" s="32"/>
      <c r="F117" s="32"/>
      <c r="G117" s="32"/>
      <c r="H117" s="32"/>
      <c r="I117" s="32"/>
      <c r="J117" s="32"/>
      <c r="K117" s="32"/>
      <c r="L117" s="30" t="s">
        <v>234</v>
      </c>
      <c r="M117" s="30"/>
      <c r="N117" s="30"/>
      <c r="O117" s="30"/>
      <c r="P117" s="30"/>
      <c r="Q117" s="30"/>
      <c r="R117" s="30"/>
      <c r="S117" s="30"/>
      <c r="T117" s="30"/>
      <c r="U117" s="30"/>
      <c r="V117" s="30"/>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3"/>
      <c r="BB117" s="33"/>
      <c r="BC117" s="33"/>
      <c r="BD117" s="33"/>
      <c r="BE117" s="33"/>
      <c r="BF117" s="33"/>
      <c r="BG117" s="33"/>
      <c r="BH117" s="33"/>
      <c r="BI117" s="33"/>
      <c r="BJ117" s="33"/>
      <c r="BK117" s="33"/>
      <c r="BL117" s="33"/>
      <c r="BM117" s="33"/>
      <c r="BN117" s="33"/>
      <c r="BO117" s="33"/>
      <c r="BP117" s="33"/>
    </row>
    <row r="118" spans="2:68" ht="12" customHeight="1">
      <c r="B118" s="32"/>
      <c r="C118" s="32"/>
      <c r="D118" s="32"/>
      <c r="E118" s="32"/>
      <c r="F118" s="32"/>
      <c r="G118" s="32"/>
      <c r="H118" s="32"/>
      <c r="I118" s="32"/>
      <c r="J118" s="32"/>
      <c r="K118" s="32"/>
      <c r="L118" s="30" t="s">
        <v>235</v>
      </c>
      <c r="M118" s="30"/>
      <c r="N118" s="30"/>
      <c r="O118" s="30"/>
      <c r="P118" s="30"/>
      <c r="Q118" s="30"/>
      <c r="R118" s="30"/>
      <c r="S118" s="30"/>
      <c r="T118" s="30"/>
      <c r="U118" s="30"/>
      <c r="V118" s="30"/>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3"/>
      <c r="BB118" s="33"/>
      <c r="BC118" s="33"/>
      <c r="BD118" s="33"/>
      <c r="BE118" s="33"/>
      <c r="BF118" s="33"/>
      <c r="BG118" s="33"/>
      <c r="BH118" s="33"/>
      <c r="BI118" s="33"/>
      <c r="BJ118" s="33"/>
      <c r="BK118" s="33"/>
      <c r="BL118" s="33"/>
      <c r="BM118" s="33"/>
      <c r="BN118" s="33"/>
      <c r="BO118" s="33"/>
      <c r="BP118" s="33"/>
    </row>
    <row r="119" spans="2:68" ht="12" customHeight="1">
      <c r="B119" s="32"/>
      <c r="C119" s="32"/>
      <c r="D119" s="32"/>
      <c r="E119" s="32"/>
      <c r="F119" s="32"/>
      <c r="G119" s="32"/>
      <c r="H119" s="32"/>
      <c r="I119" s="32"/>
      <c r="J119" s="32"/>
      <c r="K119" s="32"/>
      <c r="L119" s="30" t="s">
        <v>236</v>
      </c>
      <c r="M119" s="30"/>
      <c r="N119" s="30"/>
      <c r="O119" s="30"/>
      <c r="P119" s="30"/>
      <c r="Q119" s="30"/>
      <c r="R119" s="30"/>
      <c r="S119" s="30"/>
      <c r="T119" s="30"/>
      <c r="U119" s="30"/>
      <c r="V119" s="30"/>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3"/>
      <c r="BB119" s="33"/>
      <c r="BC119" s="33"/>
      <c r="BD119" s="33"/>
      <c r="BE119" s="33"/>
      <c r="BF119" s="33"/>
      <c r="BG119" s="33"/>
      <c r="BH119" s="33"/>
      <c r="BI119" s="33"/>
      <c r="BJ119" s="33"/>
      <c r="BK119" s="33"/>
      <c r="BL119" s="33"/>
      <c r="BM119" s="33"/>
      <c r="BN119" s="33"/>
      <c r="BO119" s="33"/>
      <c r="BP119" s="33"/>
    </row>
    <row r="120" spans="2:68" ht="12" customHeight="1">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3"/>
      <c r="BB120" s="33"/>
      <c r="BC120" s="33"/>
      <c r="BD120" s="33"/>
      <c r="BE120" s="33"/>
      <c r="BF120" s="33"/>
      <c r="BG120" s="33"/>
      <c r="BH120" s="33"/>
      <c r="BI120" s="33"/>
      <c r="BJ120" s="33"/>
      <c r="BK120" s="33"/>
      <c r="BL120" s="33"/>
      <c r="BM120" s="33"/>
      <c r="BN120" s="33"/>
      <c r="BO120" s="33"/>
      <c r="BP120" s="33"/>
    </row>
    <row r="121" spans="2:68" ht="12" customHeight="1">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3"/>
      <c r="BB121" s="33"/>
      <c r="BC121" s="33"/>
      <c r="BD121" s="33"/>
      <c r="BE121" s="33"/>
      <c r="BF121" s="33"/>
      <c r="BG121" s="33"/>
      <c r="BH121" s="33"/>
      <c r="BI121" s="33"/>
      <c r="BJ121" s="33"/>
      <c r="BK121" s="33"/>
      <c r="BL121" s="33"/>
      <c r="BM121" s="33"/>
      <c r="BN121" s="33"/>
      <c r="BO121" s="33"/>
      <c r="BP121" s="33"/>
    </row>
    <row r="122" spans="2:68" ht="12" customHeight="1" thickBot="1">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3"/>
      <c r="BB122" s="33"/>
      <c r="BC122" s="33"/>
      <c r="BD122" s="33"/>
      <c r="BE122" s="33"/>
      <c r="BF122" s="33"/>
      <c r="BG122" s="33"/>
      <c r="BH122" s="33"/>
      <c r="BI122" s="33"/>
      <c r="BJ122" s="33"/>
      <c r="BK122" s="33"/>
      <c r="BL122" s="33"/>
      <c r="BM122" s="33"/>
      <c r="BN122" s="33"/>
      <c r="BO122" s="33"/>
      <c r="BP122" s="33"/>
    </row>
    <row r="123" spans="2:68" ht="12" customHeight="1" thickBot="1">
      <c r="B123" s="32"/>
      <c r="C123" s="32"/>
      <c r="D123" s="32"/>
      <c r="E123" s="32"/>
      <c r="F123" s="32"/>
      <c r="G123" s="32"/>
      <c r="H123" s="32"/>
      <c r="I123" s="32"/>
      <c r="J123" s="32"/>
      <c r="K123" s="881" t="s">
        <v>237</v>
      </c>
      <c r="L123" s="882"/>
      <c r="M123" s="882"/>
      <c r="N123" s="882"/>
      <c r="O123" s="882"/>
      <c r="P123" s="882"/>
      <c r="Q123" s="882"/>
      <c r="R123" s="882"/>
      <c r="S123" s="882"/>
      <c r="T123" s="882"/>
      <c r="U123" s="882"/>
      <c r="V123" s="882"/>
      <c r="W123" s="882"/>
      <c r="X123" s="882"/>
      <c r="Y123" s="882"/>
      <c r="Z123" s="882"/>
      <c r="AA123" s="882"/>
      <c r="AB123" s="882"/>
      <c r="AC123" s="882"/>
      <c r="AD123" s="883"/>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3"/>
      <c r="BB123" s="33"/>
      <c r="BC123" s="33"/>
      <c r="BD123" s="33"/>
      <c r="BE123" s="33"/>
      <c r="BF123" s="33"/>
      <c r="BG123" s="33"/>
      <c r="BH123" s="33"/>
      <c r="BI123" s="33"/>
      <c r="BJ123" s="33"/>
      <c r="BK123" s="33"/>
      <c r="BL123" s="33"/>
      <c r="BM123" s="33"/>
      <c r="BN123" s="33"/>
      <c r="BO123" s="33"/>
      <c r="BP123" s="33"/>
    </row>
    <row r="124" spans="2:68" ht="12" customHeight="1">
      <c r="B124" s="32"/>
      <c r="C124" s="32"/>
      <c r="D124" s="32"/>
      <c r="E124" s="32"/>
      <c r="F124" s="32"/>
      <c r="G124" s="32"/>
      <c r="H124" s="32"/>
      <c r="I124" s="32"/>
      <c r="J124" s="881" t="s">
        <v>238</v>
      </c>
      <c r="K124" s="878" t="str">
        <f>IF(入力シート!$D$93="","",MID(入力シート!$D$93,M2,1))</f>
        <v/>
      </c>
      <c r="L124" s="878"/>
      <c r="M124" s="878" t="str">
        <f>IF(入力シート!$D$93="","",MID(入力シート!$D$93,O2,1))</f>
        <v/>
      </c>
      <c r="N124" s="878"/>
      <c r="O124" s="878" t="str">
        <f>IF(入力シート!$D$93="","",MID(入力シート!$D$93,Q2,1))</f>
        <v/>
      </c>
      <c r="P124" s="878"/>
      <c r="Q124" s="878" t="str">
        <f>IF(入力シート!$D$93="","",MID(入力シート!$D$93,S2,1))</f>
        <v/>
      </c>
      <c r="R124" s="878"/>
      <c r="S124" s="878" t="str">
        <f>IF(入力シート!$D$93="","",MID(入力シート!$D$93,U2,1))</f>
        <v/>
      </c>
      <c r="T124" s="878"/>
      <c r="U124" s="878" t="str">
        <f>IF(入力シート!$D$93="","",MID(入力シート!$D$93,W2,1))</f>
        <v/>
      </c>
      <c r="V124" s="878"/>
      <c r="W124" s="878" t="str">
        <f>IF(入力シート!$D$93="","",MID(入力シート!$D$93,Y2,1))</f>
        <v/>
      </c>
      <c r="X124" s="878"/>
      <c r="Y124" s="878" t="str">
        <f>IF(入力シート!$D$93="","",MID(入力シート!$D$93,AA2,1))</f>
        <v/>
      </c>
      <c r="Z124" s="878"/>
      <c r="AA124" s="878" t="str">
        <f>IF(入力シート!$D$93="","",MID(入力シート!$D$93,AC2,1))</f>
        <v/>
      </c>
      <c r="AB124" s="878"/>
      <c r="AC124" s="878" t="str">
        <f>IF(入力シート!$D$93="","",MID(入力シート!$D$93,AE2,1))</f>
        <v/>
      </c>
      <c r="AD124" s="889"/>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3"/>
      <c r="BB124" s="33"/>
      <c r="BC124" s="33"/>
      <c r="BD124" s="33"/>
      <c r="BE124" s="33"/>
      <c r="BF124" s="33"/>
      <c r="BG124" s="33"/>
      <c r="BH124" s="33"/>
      <c r="BI124" s="33"/>
      <c r="BJ124" s="33"/>
      <c r="BK124" s="33"/>
      <c r="BL124" s="33"/>
      <c r="BM124" s="33"/>
      <c r="BN124" s="33"/>
      <c r="BO124" s="33"/>
      <c r="BP124" s="33"/>
    </row>
    <row r="125" spans="2:68" ht="12" customHeight="1">
      <c r="B125" s="32"/>
      <c r="C125" s="32"/>
      <c r="D125" s="32"/>
      <c r="E125" s="32"/>
      <c r="F125" s="32"/>
      <c r="G125" s="32"/>
      <c r="H125" s="32"/>
      <c r="I125" s="32"/>
      <c r="J125" s="891"/>
      <c r="K125" s="878"/>
      <c r="L125" s="878"/>
      <c r="M125" s="878"/>
      <c r="N125" s="878"/>
      <c r="O125" s="878"/>
      <c r="P125" s="878"/>
      <c r="Q125" s="878"/>
      <c r="R125" s="878"/>
      <c r="S125" s="878"/>
      <c r="T125" s="878"/>
      <c r="U125" s="878"/>
      <c r="V125" s="878"/>
      <c r="W125" s="878"/>
      <c r="X125" s="878"/>
      <c r="Y125" s="878"/>
      <c r="Z125" s="878"/>
      <c r="AA125" s="878"/>
      <c r="AB125" s="878"/>
      <c r="AC125" s="878"/>
      <c r="AD125" s="889"/>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3"/>
      <c r="BB125" s="33"/>
      <c r="BC125" s="33"/>
      <c r="BD125" s="33"/>
      <c r="BE125" s="33"/>
      <c r="BF125" s="33"/>
      <c r="BG125" s="33"/>
      <c r="BH125" s="33"/>
      <c r="BI125" s="33"/>
      <c r="BJ125" s="33"/>
      <c r="BK125" s="33"/>
      <c r="BL125" s="33"/>
      <c r="BM125" s="33"/>
      <c r="BN125" s="33"/>
      <c r="BO125" s="33"/>
      <c r="BP125" s="33"/>
    </row>
    <row r="126" spans="2:68" ht="12" customHeight="1">
      <c r="B126" s="32"/>
      <c r="C126" s="32"/>
      <c r="D126" s="32"/>
      <c r="E126" s="32"/>
      <c r="F126" s="32"/>
      <c r="G126" s="32"/>
      <c r="H126" s="32"/>
      <c r="I126" s="32"/>
      <c r="J126" s="891" t="s">
        <v>239</v>
      </c>
      <c r="K126" s="878" t="str">
        <f>IF(入力シート!$D$94="","",MID(入力シート!$D$94,M2,1))</f>
        <v/>
      </c>
      <c r="L126" s="878"/>
      <c r="M126" s="878" t="str">
        <f>IF(入力シート!$D$94="","",MID(入力シート!$D$94,O2,1))</f>
        <v/>
      </c>
      <c r="N126" s="878"/>
      <c r="O126" s="878" t="str">
        <f>IF(入力シート!$D$94="","",MID(入力シート!$D$94,Q2,1))</f>
        <v/>
      </c>
      <c r="P126" s="878"/>
      <c r="Q126" s="878" t="str">
        <f>IF(入力シート!$D$94="","",MID(入力シート!$D$94,S2,1))</f>
        <v/>
      </c>
      <c r="R126" s="878"/>
      <c r="S126" s="878" t="str">
        <f>IF(入力シート!$D$94="","",MID(入力シート!$D$94,U2,1))</f>
        <v/>
      </c>
      <c r="T126" s="878"/>
      <c r="U126" s="878" t="str">
        <f>IF(入力シート!$D$94="","",MID(入力シート!$D$94,W2,1))</f>
        <v/>
      </c>
      <c r="V126" s="878"/>
      <c r="W126" s="878" t="str">
        <f>IF(入力シート!$D$94="","",MID(入力シート!$D$94,Y2,1))</f>
        <v/>
      </c>
      <c r="X126" s="878"/>
      <c r="Y126" s="878" t="str">
        <f>IF(入力シート!$D$94="","",MID(入力シート!$D$94,AA2,1))</f>
        <v/>
      </c>
      <c r="Z126" s="878"/>
      <c r="AA126" s="878" t="str">
        <f>IF(入力シート!$D$94="","",MID(入力シート!$D$94,AC2,1))</f>
        <v/>
      </c>
      <c r="AB126" s="878"/>
      <c r="AC126" s="878" t="str">
        <f>IF(入力シート!$D$94="","",MID(入力シート!$D$94,AE2,1))</f>
        <v/>
      </c>
      <c r="AD126" s="889"/>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3"/>
      <c r="BB126" s="33"/>
      <c r="BC126" s="33"/>
      <c r="BD126" s="33"/>
      <c r="BE126" s="33"/>
      <c r="BF126" s="33"/>
      <c r="BG126" s="33"/>
      <c r="BH126" s="33"/>
      <c r="BI126" s="33"/>
      <c r="BJ126" s="33"/>
      <c r="BK126" s="33"/>
      <c r="BL126" s="33"/>
      <c r="BM126" s="33"/>
      <c r="BN126" s="33"/>
      <c r="BO126" s="33"/>
      <c r="BP126" s="33"/>
    </row>
    <row r="127" spans="2:68" ht="12" customHeight="1">
      <c r="B127" s="32"/>
      <c r="C127" s="32"/>
      <c r="D127" s="32"/>
      <c r="E127" s="32"/>
      <c r="F127" s="32"/>
      <c r="G127" s="32"/>
      <c r="H127" s="32"/>
      <c r="I127" s="32"/>
      <c r="J127" s="891"/>
      <c r="K127" s="878"/>
      <c r="L127" s="878"/>
      <c r="M127" s="878"/>
      <c r="N127" s="878"/>
      <c r="O127" s="878"/>
      <c r="P127" s="878"/>
      <c r="Q127" s="878"/>
      <c r="R127" s="878"/>
      <c r="S127" s="878"/>
      <c r="T127" s="878"/>
      <c r="U127" s="878"/>
      <c r="V127" s="878"/>
      <c r="W127" s="878"/>
      <c r="X127" s="878"/>
      <c r="Y127" s="878"/>
      <c r="Z127" s="878"/>
      <c r="AA127" s="878"/>
      <c r="AB127" s="878"/>
      <c r="AC127" s="878"/>
      <c r="AD127" s="889"/>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3"/>
      <c r="BB127" s="33"/>
      <c r="BC127" s="33"/>
      <c r="BD127" s="33"/>
      <c r="BE127" s="33"/>
      <c r="BF127" s="33"/>
      <c r="BG127" s="33"/>
      <c r="BH127" s="33"/>
      <c r="BI127" s="33"/>
      <c r="BJ127" s="33"/>
      <c r="BK127" s="33"/>
      <c r="BL127" s="33"/>
      <c r="BM127" s="33"/>
      <c r="BN127" s="33"/>
      <c r="BO127" s="33"/>
      <c r="BP127" s="33"/>
    </row>
    <row r="128" spans="2:68" ht="12" customHeight="1">
      <c r="B128" s="32"/>
      <c r="C128" s="32"/>
      <c r="D128" s="32"/>
      <c r="E128" s="32"/>
      <c r="F128" s="32"/>
      <c r="G128" s="32"/>
      <c r="H128" s="32"/>
      <c r="I128" s="32"/>
      <c r="J128" s="891" t="s">
        <v>240</v>
      </c>
      <c r="K128" s="878" t="str">
        <f>IF(入力シート!$D$95="","",MID(入力シート!$D$95,M2,1))</f>
        <v/>
      </c>
      <c r="L128" s="878"/>
      <c r="M128" s="878" t="str">
        <f>IF(入力シート!$D$95="","",MID(入力シート!$D$95,O2,1))</f>
        <v/>
      </c>
      <c r="N128" s="878"/>
      <c r="O128" s="878" t="str">
        <f>IF(入力シート!$D$95="","",MID(入力シート!$D$95,Q2,1))</f>
        <v/>
      </c>
      <c r="P128" s="878"/>
      <c r="Q128" s="878" t="str">
        <f>IF(入力シート!$D$95="","",MID(入力シート!$D$95,S2,1))</f>
        <v/>
      </c>
      <c r="R128" s="878"/>
      <c r="S128" s="878" t="str">
        <f>IF(入力シート!$D$95="","",MID(入力シート!$D$95,U2,1))</f>
        <v/>
      </c>
      <c r="T128" s="878"/>
      <c r="U128" s="878" t="str">
        <f>IF(入力シート!$D$95="","",MID(入力シート!$D$95,W2,1))</f>
        <v/>
      </c>
      <c r="V128" s="878"/>
      <c r="W128" s="878" t="str">
        <f>IF(入力シート!$D$95="","",MID(入力シート!$D$95,Y2,1))</f>
        <v/>
      </c>
      <c r="X128" s="878"/>
      <c r="Y128" s="878" t="str">
        <f>IF(入力シート!$D$95="","",MID(入力シート!$D$95,AA2,1))</f>
        <v/>
      </c>
      <c r="Z128" s="878"/>
      <c r="AA128" s="878" t="str">
        <f>IF(入力シート!$D$95="","",MID(入力シート!$D$95,AC2,1))</f>
        <v/>
      </c>
      <c r="AB128" s="878"/>
      <c r="AC128" s="878" t="str">
        <f>IF(入力シート!$D$95="","",MID(入力シート!$D$95,AE2,1))</f>
        <v/>
      </c>
      <c r="AD128" s="889"/>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3"/>
      <c r="BB128" s="33"/>
      <c r="BC128" s="33"/>
      <c r="BD128" s="33"/>
      <c r="BE128" s="33"/>
      <c r="BF128" s="33"/>
      <c r="BG128" s="33"/>
      <c r="BH128" s="33"/>
      <c r="BI128" s="33"/>
      <c r="BJ128" s="33"/>
      <c r="BK128" s="33"/>
      <c r="BL128" s="33"/>
      <c r="BM128" s="33"/>
      <c r="BN128" s="33"/>
      <c r="BO128" s="33"/>
      <c r="BP128" s="33"/>
    </row>
    <row r="129" spans="1:136" ht="12" customHeight="1" thickBot="1">
      <c r="B129" s="32"/>
      <c r="C129" s="32"/>
      <c r="D129" s="32"/>
      <c r="E129" s="32"/>
      <c r="F129" s="32"/>
      <c r="G129" s="32"/>
      <c r="H129" s="32"/>
      <c r="I129" s="32"/>
      <c r="J129" s="892"/>
      <c r="K129" s="879"/>
      <c r="L129" s="879"/>
      <c r="M129" s="879"/>
      <c r="N129" s="879"/>
      <c r="O129" s="879"/>
      <c r="P129" s="879"/>
      <c r="Q129" s="879"/>
      <c r="R129" s="879"/>
      <c r="S129" s="879"/>
      <c r="T129" s="879"/>
      <c r="U129" s="879"/>
      <c r="V129" s="879"/>
      <c r="W129" s="879"/>
      <c r="X129" s="879"/>
      <c r="Y129" s="879"/>
      <c r="Z129" s="879"/>
      <c r="AA129" s="879"/>
      <c r="AB129" s="879"/>
      <c r="AC129" s="879"/>
      <c r="AD129" s="890"/>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3"/>
      <c r="BB129" s="33"/>
      <c r="BC129" s="33"/>
      <c r="BD129" s="33"/>
      <c r="BE129" s="33"/>
      <c r="BF129" s="33"/>
      <c r="BG129" s="33"/>
      <c r="BH129" s="33"/>
      <c r="BI129" s="33"/>
      <c r="BJ129" s="33"/>
      <c r="BK129" s="33"/>
      <c r="BL129" s="33"/>
      <c r="BM129" s="33"/>
      <c r="BN129" s="33"/>
      <c r="BO129" s="33"/>
      <c r="BP129" s="33"/>
    </row>
    <row r="130" spans="1:136" ht="12" customHeight="1">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3"/>
      <c r="BB130" s="33"/>
      <c r="BC130" s="33"/>
      <c r="BD130" s="33"/>
      <c r="BE130" s="33"/>
      <c r="BF130" s="33"/>
      <c r="BG130" s="33"/>
      <c r="BH130" s="33"/>
      <c r="BI130" s="33"/>
      <c r="BJ130" s="33"/>
      <c r="BK130" s="33"/>
      <c r="BL130" s="33"/>
      <c r="BM130" s="33"/>
      <c r="BN130" s="33"/>
      <c r="BO130" s="33"/>
      <c r="BP130" s="33"/>
    </row>
    <row r="131" spans="1:136" ht="12" customHeight="1">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3"/>
      <c r="BB131" s="33"/>
      <c r="BC131" s="33"/>
      <c r="BD131" s="33"/>
      <c r="BE131" s="33"/>
      <c r="BF131" s="33"/>
      <c r="BG131" s="33"/>
      <c r="BH131" s="33"/>
      <c r="BI131" s="33"/>
      <c r="BJ131" s="33"/>
      <c r="BK131" s="33"/>
      <c r="BL131" s="33"/>
      <c r="BM131" s="33"/>
      <c r="BN131" s="33"/>
      <c r="BO131" s="33"/>
      <c r="BP131" s="33"/>
    </row>
    <row r="132" spans="1:136" ht="12" customHeight="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3"/>
      <c r="BB132" s="33"/>
      <c r="BC132" s="33"/>
      <c r="BD132" s="33"/>
      <c r="BE132" s="33"/>
      <c r="BF132" s="33"/>
      <c r="BG132" s="33"/>
      <c r="BH132" s="33"/>
      <c r="BI132" s="33"/>
      <c r="BJ132" s="33"/>
      <c r="BK132" s="33"/>
      <c r="BL132" s="33"/>
      <c r="BM132" s="33"/>
      <c r="BN132" s="33"/>
      <c r="BO132" s="33"/>
      <c r="BP132" s="33"/>
    </row>
    <row r="133" spans="1:136" ht="12" customHeight="1">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3"/>
      <c r="BB133" s="33"/>
      <c r="BC133" s="33"/>
      <c r="BD133" s="33"/>
      <c r="BE133" s="33"/>
      <c r="BF133" s="33"/>
      <c r="BG133" s="33"/>
      <c r="BH133" s="33"/>
      <c r="BI133" s="33"/>
      <c r="BJ133" s="33"/>
      <c r="BK133" s="33"/>
      <c r="BL133" s="33"/>
      <c r="BM133" s="33"/>
      <c r="BN133" s="33"/>
      <c r="BO133" s="33"/>
      <c r="BP133" s="33"/>
    </row>
    <row r="134" spans="1:136" ht="12" customHeight="1">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3"/>
      <c r="BB134" s="33"/>
      <c r="BC134" s="33"/>
      <c r="BD134" s="33"/>
      <c r="BE134" s="33"/>
      <c r="BF134" s="33"/>
      <c r="BG134" s="33"/>
      <c r="BH134" s="33"/>
      <c r="BI134" s="33"/>
      <c r="BJ134" s="33"/>
      <c r="BK134" s="33"/>
      <c r="BL134" s="33"/>
      <c r="BM134" s="33"/>
      <c r="BN134" s="33"/>
      <c r="BO134" s="33"/>
      <c r="BP134" s="33"/>
    </row>
    <row r="135" spans="1:136" ht="12.75" customHeight="1">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3"/>
      <c r="BB135" s="33"/>
      <c r="BC135" s="33"/>
      <c r="BD135" s="33"/>
      <c r="BE135" s="33"/>
      <c r="BF135" s="33"/>
      <c r="BG135" s="33"/>
      <c r="BH135" s="33"/>
      <c r="BI135" s="33"/>
      <c r="BJ135" s="33"/>
      <c r="BK135" s="33"/>
      <c r="BL135" s="33"/>
      <c r="BM135" s="33"/>
      <c r="BN135" s="33"/>
      <c r="BO135" s="33"/>
      <c r="BP135" s="33"/>
    </row>
    <row r="136" spans="1:136" ht="12.75" customHeight="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3"/>
      <c r="BB136" s="33"/>
      <c r="BC136" s="33"/>
      <c r="BD136" s="33"/>
      <c r="BE136" s="33"/>
      <c r="BF136" s="33"/>
      <c r="BG136" s="33"/>
      <c r="BH136" s="33"/>
      <c r="BI136" s="33"/>
      <c r="BJ136" s="33"/>
      <c r="BK136" s="33"/>
      <c r="BL136" s="33"/>
      <c r="BM136" s="33"/>
      <c r="BN136" s="33"/>
      <c r="BO136" s="33"/>
      <c r="BP136" s="33"/>
    </row>
    <row r="137" spans="1:136" ht="12.75" customHeight="1">
      <c r="AJ137" s="9"/>
      <c r="AK137" s="9"/>
      <c r="AL137" s="9"/>
      <c r="AM137" s="9"/>
      <c r="AN137" s="9"/>
      <c r="AO137" s="9"/>
      <c r="AP137" s="9"/>
      <c r="AQ137" s="9"/>
      <c r="AR137" s="9"/>
      <c r="AS137" s="9"/>
      <c r="AT137" s="9"/>
      <c r="AU137" s="9"/>
      <c r="AV137" s="9"/>
      <c r="AW137" s="9"/>
      <c r="AX137" s="9"/>
      <c r="AY137" s="9"/>
      <c r="AZ137" s="9"/>
      <c r="BA137" s="9"/>
      <c r="BB137" s="9"/>
      <c r="BC137" s="9"/>
      <c r="BD137" s="9"/>
      <c r="BE137" s="9"/>
      <c r="BF137" s="9"/>
      <c r="BG137" s="9"/>
      <c r="BH137" s="9"/>
    </row>
    <row r="138" spans="1:136" ht="12.75" customHeight="1">
      <c r="A138" s="27"/>
      <c r="B138" s="3"/>
      <c r="C138" s="3"/>
      <c r="D138" s="3"/>
      <c r="E138" s="3"/>
      <c r="F138" s="3"/>
      <c r="G138" s="28"/>
      <c r="H138" s="28"/>
      <c r="I138" s="28"/>
      <c r="J138" s="966" t="s">
        <v>213</v>
      </c>
      <c r="K138" s="966"/>
      <c r="L138" s="966"/>
      <c r="M138" s="966"/>
      <c r="N138" s="966"/>
      <c r="O138" s="966"/>
      <c r="P138" s="966"/>
      <c r="Q138" s="966"/>
      <c r="R138" s="966"/>
      <c r="S138" s="966"/>
      <c r="T138" s="966"/>
      <c r="U138" s="966"/>
      <c r="V138" s="966"/>
      <c r="W138" s="966"/>
      <c r="X138" s="966"/>
      <c r="Y138" s="966"/>
      <c r="Z138" s="966"/>
      <c r="AA138" s="966"/>
      <c r="AB138" s="966"/>
      <c r="AC138" s="966"/>
      <c r="AD138" s="966"/>
      <c r="AE138" s="966"/>
      <c r="AF138" s="966"/>
      <c r="AG138" s="966"/>
      <c r="AH138" s="966"/>
      <c r="AI138" s="966"/>
      <c r="AJ138" s="966"/>
      <c r="AK138" s="966"/>
      <c r="AL138" s="966"/>
      <c r="AM138" s="966"/>
      <c r="AN138" s="966"/>
      <c r="AO138" s="966"/>
      <c r="AP138" s="966"/>
      <c r="AQ138" s="966"/>
      <c r="AR138" s="966"/>
      <c r="AS138" s="966"/>
      <c r="AT138" s="966"/>
      <c r="AU138" s="966"/>
      <c r="AV138" s="966"/>
      <c r="AW138" s="966"/>
      <c r="AX138" s="966"/>
      <c r="AY138" s="966"/>
      <c r="AZ138" s="966"/>
      <c r="BA138" s="966"/>
      <c r="BB138" s="875" t="s">
        <v>244</v>
      </c>
      <c r="BC138" s="875"/>
      <c r="BD138" s="875"/>
      <c r="BE138" s="875"/>
      <c r="BF138" s="875"/>
      <c r="BG138" s="875"/>
      <c r="BH138" s="875"/>
      <c r="BI138" s="875"/>
      <c r="BJ138" s="875"/>
      <c r="BK138" s="875"/>
    </row>
    <row r="139" spans="1:136" ht="12.75" customHeight="1">
      <c r="A139" s="27"/>
      <c r="B139" s="3"/>
      <c r="C139" s="3"/>
      <c r="D139" s="3"/>
      <c r="E139" s="3"/>
      <c r="F139" s="3"/>
      <c r="G139" s="28"/>
      <c r="H139" s="28"/>
      <c r="I139" s="28"/>
      <c r="J139" s="966"/>
      <c r="K139" s="966"/>
      <c r="L139" s="966"/>
      <c r="M139" s="966"/>
      <c r="N139" s="966"/>
      <c r="O139" s="966"/>
      <c r="P139" s="966"/>
      <c r="Q139" s="966"/>
      <c r="R139" s="966"/>
      <c r="S139" s="966"/>
      <c r="T139" s="966"/>
      <c r="U139" s="966"/>
      <c r="V139" s="966"/>
      <c r="W139" s="966"/>
      <c r="X139" s="966"/>
      <c r="Y139" s="966"/>
      <c r="Z139" s="966"/>
      <c r="AA139" s="966"/>
      <c r="AB139" s="966"/>
      <c r="AC139" s="966"/>
      <c r="AD139" s="966"/>
      <c r="AE139" s="966"/>
      <c r="AF139" s="966"/>
      <c r="AG139" s="966"/>
      <c r="AH139" s="966"/>
      <c r="AI139" s="966"/>
      <c r="AJ139" s="966"/>
      <c r="AK139" s="966"/>
      <c r="AL139" s="966"/>
      <c r="AM139" s="966"/>
      <c r="AN139" s="966"/>
      <c r="AO139" s="966"/>
      <c r="AP139" s="966"/>
      <c r="AQ139" s="966"/>
      <c r="AR139" s="966"/>
      <c r="AS139" s="966"/>
      <c r="AT139" s="966"/>
      <c r="AU139" s="966"/>
      <c r="AV139" s="966"/>
      <c r="AW139" s="966"/>
      <c r="AX139" s="966"/>
      <c r="AY139" s="966"/>
      <c r="AZ139" s="966"/>
      <c r="BA139" s="966"/>
      <c r="BE139" s="4" t="s">
        <v>75</v>
      </c>
      <c r="BF139" s="4"/>
      <c r="BG139" s="4"/>
      <c r="BH139" s="4"/>
      <c r="BI139" s="4"/>
    </row>
    <row r="140" spans="1:136" ht="12.75" customHeight="1"/>
    <row r="141" spans="1:136" ht="12.75" customHeight="1">
      <c r="A141" s="27"/>
      <c r="B141" s="975" t="s">
        <v>60</v>
      </c>
      <c r="C141" s="975"/>
      <c r="D141" s="975"/>
      <c r="E141" s="975"/>
      <c r="F141" s="975"/>
      <c r="G141" s="888" t="s">
        <v>547</v>
      </c>
      <c r="H141" s="888"/>
      <c r="I141" s="888"/>
      <c r="J141" s="888"/>
      <c r="K141" s="888"/>
      <c r="L141" s="888"/>
      <c r="M141" s="888"/>
      <c r="N141" s="888"/>
      <c r="O141" s="888"/>
      <c r="P141" s="888"/>
      <c r="Q141" s="888"/>
      <c r="R141" s="888"/>
      <c r="S141" s="9"/>
      <c r="T141" s="9"/>
      <c r="U141" s="9"/>
      <c r="V141" s="9"/>
      <c r="AY141" s="28"/>
      <c r="AZ141" s="28"/>
      <c r="BA141" s="28"/>
      <c r="BE141" s="4"/>
      <c r="BF141" s="4"/>
      <c r="BG141" s="4"/>
      <c r="BH141" s="4"/>
      <c r="BI141" s="4"/>
    </row>
    <row r="142" spans="1:136" ht="12.75" customHeight="1">
      <c r="A142" s="27"/>
      <c r="B142" s="975"/>
      <c r="C142" s="975"/>
      <c r="D142" s="975"/>
      <c r="E142" s="975"/>
      <c r="F142" s="975"/>
      <c r="G142" s="888"/>
      <c r="H142" s="888"/>
      <c r="I142" s="888"/>
      <c r="J142" s="888"/>
      <c r="K142" s="888"/>
      <c r="L142" s="888"/>
      <c r="M142" s="888"/>
      <c r="N142" s="888"/>
      <c r="O142" s="888"/>
      <c r="P142" s="888"/>
      <c r="Q142" s="888"/>
      <c r="R142" s="888"/>
      <c r="S142" s="9"/>
      <c r="T142" s="9"/>
      <c r="U142" s="9"/>
      <c r="V142" s="9"/>
      <c r="AB142" s="876" t="s">
        <v>85</v>
      </c>
      <c r="AC142" s="876"/>
      <c r="AD142" s="876"/>
      <c r="AE142" s="876"/>
      <c r="AF142" s="876"/>
      <c r="AG142" s="876"/>
      <c r="AH142" s="23"/>
      <c r="AI142" s="23"/>
      <c r="AJ142" s="915" t="str">
        <f>IF(入力シート!$I$6="","",入力シート!$I$6)</f>
        <v/>
      </c>
      <c r="AK142" s="915"/>
      <c r="AL142" s="915"/>
      <c r="AM142" s="915"/>
      <c r="AN142" s="915"/>
      <c r="AO142" s="915"/>
      <c r="AP142" s="915"/>
      <c r="AQ142" s="915"/>
      <c r="AR142" s="915"/>
      <c r="AS142" s="915"/>
      <c r="AT142" s="915"/>
      <c r="AU142" s="915"/>
      <c r="AV142" s="915"/>
      <c r="AW142" s="23"/>
      <c r="AX142" s="23"/>
      <c r="AY142" s="28"/>
      <c r="AZ142" s="28"/>
      <c r="BA142" s="28"/>
      <c r="BE142" s="4"/>
      <c r="BF142" s="4"/>
      <c r="BG142" s="4"/>
      <c r="BH142" s="4"/>
      <c r="BI142" s="4"/>
      <c r="DR142" s="1"/>
      <c r="DS142" s="1"/>
      <c r="DT142" s="1"/>
      <c r="DU142" s="1"/>
      <c r="DV142" s="1"/>
      <c r="DW142" s="1"/>
      <c r="DX142" s="1"/>
      <c r="DY142" s="1"/>
      <c r="DZ142" s="1"/>
      <c r="EA142" s="1"/>
      <c r="EB142" s="1"/>
      <c r="EC142" s="1"/>
      <c r="ED142" s="1"/>
      <c r="EE142" s="1"/>
      <c r="EF142" s="1"/>
    </row>
    <row r="143" spans="1:136" ht="12.75" customHeight="1">
      <c r="A143" s="27"/>
      <c r="B143" s="22"/>
      <c r="C143" s="22"/>
      <c r="D143" s="22"/>
      <c r="E143" s="22"/>
      <c r="F143" s="22"/>
      <c r="G143" s="9"/>
      <c r="H143" s="9"/>
      <c r="I143" s="9"/>
      <c r="J143" s="9"/>
      <c r="K143" s="9"/>
      <c r="L143" s="9"/>
      <c r="M143" s="9"/>
      <c r="N143" s="9"/>
      <c r="O143" s="9"/>
      <c r="P143" s="9"/>
      <c r="Q143" s="9"/>
      <c r="R143" s="9"/>
      <c r="S143" s="9"/>
      <c r="T143" s="9"/>
      <c r="U143" s="9"/>
      <c r="V143" s="9"/>
      <c r="AC143" s="29"/>
      <c r="AD143" s="29"/>
      <c r="AE143" s="29"/>
      <c r="AF143" s="29"/>
      <c r="AG143" s="29"/>
      <c r="AH143" s="30"/>
      <c r="AI143" s="30"/>
      <c r="AJ143" s="31"/>
      <c r="AK143" s="31"/>
      <c r="AL143" s="31"/>
      <c r="AM143" s="31"/>
      <c r="AN143" s="31"/>
      <c r="AO143" s="31"/>
      <c r="AP143" s="31"/>
      <c r="AQ143" s="31"/>
      <c r="AR143" s="31"/>
      <c r="AS143" s="31"/>
      <c r="AT143" s="31"/>
      <c r="AU143" s="31"/>
      <c r="AV143" s="31"/>
      <c r="AW143" s="30"/>
      <c r="AX143" s="30"/>
      <c r="AY143" s="28"/>
      <c r="AZ143" s="28"/>
      <c r="BA143" s="28"/>
      <c r="BE143" s="4"/>
      <c r="BF143" s="4"/>
      <c r="BG143" s="4"/>
      <c r="BH143" s="4"/>
      <c r="BI143" s="4"/>
      <c r="DR143" s="1"/>
      <c r="DS143" s="1"/>
      <c r="DT143" s="1"/>
      <c r="DU143" s="1"/>
      <c r="DV143" s="1"/>
      <c r="DW143" s="1"/>
      <c r="DX143" s="1"/>
      <c r="DY143" s="1"/>
      <c r="DZ143" s="1"/>
      <c r="EA143" s="1"/>
      <c r="EB143" s="1"/>
      <c r="EC143" s="1"/>
      <c r="ED143" s="1"/>
      <c r="EE143" s="1"/>
      <c r="EF143" s="1"/>
    </row>
    <row r="144" spans="1:136" ht="13.9" customHeight="1">
      <c r="B144" s="2" t="s">
        <v>245</v>
      </c>
      <c r="DR144" s="1"/>
      <c r="DS144" s="1"/>
      <c r="DT144" s="1"/>
      <c r="DU144" s="1"/>
      <c r="DV144" s="1"/>
      <c r="DW144" s="1"/>
      <c r="DX144" s="1"/>
      <c r="DY144" s="1"/>
      <c r="DZ144" s="1"/>
      <c r="EA144" s="1"/>
      <c r="EB144" s="1"/>
      <c r="EC144" s="1"/>
      <c r="ED144" s="1"/>
      <c r="EE144" s="1"/>
      <c r="EF144" s="1"/>
    </row>
    <row r="145" spans="3:148" ht="12" customHeight="1" thickBot="1">
      <c r="C145" s="1094" t="s">
        <v>321</v>
      </c>
      <c r="D145" s="1094"/>
      <c r="E145" s="1094"/>
      <c r="F145" s="1094"/>
      <c r="G145" s="1094"/>
      <c r="H145" s="1094"/>
      <c r="I145" s="1094"/>
      <c r="J145" s="1094"/>
      <c r="K145" s="1094"/>
      <c r="L145" s="1094"/>
      <c r="M145" s="1094"/>
      <c r="N145" s="1094"/>
      <c r="O145" s="1094"/>
      <c r="P145" s="1094"/>
      <c r="Q145" s="1094"/>
      <c r="R145" s="1094"/>
      <c r="S145" s="1091" t="s">
        <v>282</v>
      </c>
      <c r="T145" s="1092"/>
      <c r="U145" s="1092"/>
      <c r="V145" s="1092"/>
      <c r="W145" s="1092"/>
      <c r="X145" s="1092"/>
      <c r="Y145" s="1092"/>
      <c r="Z145" s="1093"/>
      <c r="AG145" s="1094" t="s">
        <v>321</v>
      </c>
      <c r="AH145" s="1094"/>
      <c r="AI145" s="1094"/>
      <c r="AJ145" s="1094"/>
      <c r="AK145" s="1094"/>
      <c r="AL145" s="1094"/>
      <c r="AM145" s="1094"/>
      <c r="AN145" s="1094"/>
      <c r="AO145" s="1094"/>
      <c r="AP145" s="1094"/>
      <c r="AQ145" s="1094"/>
      <c r="AR145" s="1094"/>
      <c r="AS145" s="1094"/>
      <c r="AT145" s="1094"/>
      <c r="AU145" s="1094"/>
      <c r="AV145" s="1094"/>
      <c r="AW145" s="1091" t="s">
        <v>282</v>
      </c>
      <c r="AX145" s="1092"/>
      <c r="AY145" s="1092"/>
      <c r="AZ145" s="1092"/>
      <c r="BA145" s="1092"/>
      <c r="BB145" s="1092"/>
      <c r="BC145" s="1092"/>
      <c r="BD145" s="1093"/>
      <c r="DR145" s="1"/>
      <c r="DS145" s="1"/>
      <c r="DT145" s="1"/>
      <c r="DU145" s="1"/>
      <c r="DV145" s="1"/>
      <c r="DW145" s="1"/>
      <c r="DX145" s="1"/>
      <c r="DY145" s="1"/>
      <c r="DZ145" s="1"/>
      <c r="EA145" s="1"/>
      <c r="EB145" s="1"/>
      <c r="EC145" s="1"/>
      <c r="ED145" s="1"/>
      <c r="EE145" s="1"/>
      <c r="EF145" s="1"/>
    </row>
    <row r="146" spans="3:148" ht="12" customHeight="1">
      <c r="C146" s="337" t="s">
        <v>247</v>
      </c>
      <c r="D146" s="1097"/>
      <c r="E146" s="1095" t="s">
        <v>248</v>
      </c>
      <c r="F146" s="1095"/>
      <c r="G146" s="1095"/>
      <c r="H146" s="1095"/>
      <c r="I146" s="1095"/>
      <c r="J146" s="1095"/>
      <c r="K146" s="1095"/>
      <c r="L146" s="1095"/>
      <c r="M146" s="1095"/>
      <c r="N146" s="1095"/>
      <c r="O146" s="1095"/>
      <c r="P146" s="1095"/>
      <c r="Q146" s="1095"/>
      <c r="R146" s="299"/>
      <c r="S146" s="266" t="str">
        <f>IF(入力シート!$K58="","",IF(($DT146-EK$146)&lt;=0,"",MID(入力シート!$K58,($DT146-EK$146),1)))</f>
        <v/>
      </c>
      <c r="T146" s="267" t="str">
        <f>IF(入力シート!$K58="","",IF(($DT146-EL$146)&lt;=0,"",MID(入力シート!$K58,($DT146-EL$146),1)))</f>
        <v/>
      </c>
      <c r="U146" s="268" t="str">
        <f>IF(入力シート!$K58="","",IF(($DT146-EM$146)&lt;=0,"",MID(入力シート!$K58,($DT146-EM$146),1)))</f>
        <v/>
      </c>
      <c r="V146" s="269" t="str">
        <f>IF(入力シート!$K58="","",IF(($DT146-EN$146)&lt;=0,"",MID(入力シート!$K58,($DT146-EN$146),1)))</f>
        <v/>
      </c>
      <c r="W146" s="267" t="str">
        <f>IF(入力シート!$K58="","",IF(($DT146-EO$146)&lt;=0,"",MID(入力シート!$K58,($DT146-EO$146),1)))</f>
        <v/>
      </c>
      <c r="X146" s="268" t="str">
        <f>IF(入力シート!$K58="","",IF(($DT146-EP$146)&lt;=0,"",MID(入力シート!$K58,($DT146-EP$146),1)))</f>
        <v/>
      </c>
      <c r="Y146" s="269" t="str">
        <f>IF(入力シート!$K58="","",IF(($DT146-EQ$146)&lt;=0,"",MID(入力シート!$K58,($DT146-EQ$146),1)))</f>
        <v/>
      </c>
      <c r="Z146" s="270" t="str">
        <f>IF(入力シート!$K58="","",IF(($DT146-ER$146)&lt;=0,"",MID(入力シート!$K58,($DT146-ER$146),1)))</f>
        <v/>
      </c>
      <c r="AA146" s="875" t="s">
        <v>246</v>
      </c>
      <c r="AB146" s="875"/>
      <c r="AG146" s="337" t="s">
        <v>322</v>
      </c>
      <c r="AH146" s="1097"/>
      <c r="AI146" s="1096" t="s">
        <v>283</v>
      </c>
      <c r="AJ146" s="1096"/>
      <c r="AK146" s="1096"/>
      <c r="AL146" s="1096"/>
      <c r="AM146" s="1096"/>
      <c r="AN146" s="299" t="s">
        <v>284</v>
      </c>
      <c r="AO146" s="300"/>
      <c r="AP146" s="300"/>
      <c r="AQ146" s="300"/>
      <c r="AR146" s="300"/>
      <c r="AS146" s="300"/>
      <c r="AT146" s="300"/>
      <c r="AU146" s="300"/>
      <c r="AV146" s="300"/>
      <c r="AW146" s="266" t="str">
        <f>IF(入力シート!$Z58="","",IF((⑨登録票!$EA146-⑨登録票!EK$146)&lt;=0,"",MID(入力シート!$Z58,$EA146-EK$146,1)))</f>
        <v/>
      </c>
      <c r="AX146" s="267" t="str">
        <f>IF(入力シート!$Z58="","",IF((⑨登録票!$EA146-⑨登録票!EL$146)&lt;=0,"",MID(入力シート!$Z58,$EA146-EL$146,1)))</f>
        <v/>
      </c>
      <c r="AY146" s="268" t="str">
        <f>IF(入力シート!$Z58="","",IF((⑨登録票!$EA146-⑨登録票!EM$146)&lt;=0,"",MID(入力シート!$Z58,$EA146-EM$146,1)))</f>
        <v/>
      </c>
      <c r="AZ146" s="269" t="str">
        <f>IF(入力シート!$Z58="","",IF((⑨登録票!$EA146-⑨登録票!EN$146)&lt;=0,"",MID(入力シート!$Z58,$EA146-EN$146,1)))</f>
        <v/>
      </c>
      <c r="BA146" s="267" t="str">
        <f>IF(入力シート!$Z58="","",IF((⑨登録票!$EA146-⑨登録票!EO$146)&lt;=0,"",MID(入力シート!$Z58,$EA146-EO$146,1)))</f>
        <v/>
      </c>
      <c r="BB146" s="268" t="str">
        <f>IF(入力シート!$Z58="","",IF((⑨登録票!$EA146-⑨登録票!EP$146)&lt;=0,"",MID(入力シート!$Z58,$EA146-EP$146,1)))</f>
        <v/>
      </c>
      <c r="BC146" s="269" t="str">
        <f>IF(入力シート!$Z58="","",IF((⑨登録票!$EA146-⑨登録票!EQ$146)&lt;=0,"",MID(入力シート!$Z58,$EA146-EQ$146,1)))</f>
        <v/>
      </c>
      <c r="BD146" s="270" t="str">
        <f>IF(入力シート!$Z58="","",IF((⑨登録票!$EA146-⑨登録票!ER$146)&lt;=0,"",MID(入力シート!$Z58,$EA146-ER$146,1)))</f>
        <v/>
      </c>
      <c r="BE146" s="1105" t="s">
        <v>246</v>
      </c>
      <c r="BF146" s="1105"/>
      <c r="DR146" s="1"/>
      <c r="DS146" s="1"/>
      <c r="DT146" s="37">
        <f>LEN(入力シート!K58)</f>
        <v>0</v>
      </c>
      <c r="DU146" s="833" t="s">
        <v>343</v>
      </c>
      <c r="DV146" s="834"/>
      <c r="DW146" s="1"/>
      <c r="DX146" s="1"/>
      <c r="DY146" s="1"/>
      <c r="DZ146" s="1"/>
      <c r="EA146" s="37">
        <f>LEN(入力シート!Z58)</f>
        <v>0</v>
      </c>
      <c r="EB146" s="833" t="s">
        <v>343</v>
      </c>
      <c r="EC146" s="834"/>
      <c r="ED146" s="1"/>
      <c r="EE146" s="1"/>
      <c r="EF146" s="1"/>
      <c r="EH146" s="38"/>
      <c r="EI146" s="37"/>
      <c r="EJ146" s="37">
        <v>8</v>
      </c>
      <c r="EK146" s="37">
        <v>7</v>
      </c>
      <c r="EL146" s="37">
        <v>6</v>
      </c>
      <c r="EM146" s="37">
        <v>5</v>
      </c>
      <c r="EN146" s="37">
        <v>4</v>
      </c>
      <c r="EO146" s="37">
        <v>3</v>
      </c>
      <c r="EP146" s="37">
        <v>2</v>
      </c>
      <c r="EQ146" s="37">
        <v>1</v>
      </c>
      <c r="ER146" s="37">
        <v>0</v>
      </c>
    </row>
    <row r="147" spans="3:148" ht="12" customHeight="1">
      <c r="C147" s="338"/>
      <c r="D147" s="1098"/>
      <c r="E147" s="1095" t="s">
        <v>249</v>
      </c>
      <c r="F147" s="1095"/>
      <c r="G147" s="1095"/>
      <c r="H147" s="1095"/>
      <c r="I147" s="1095"/>
      <c r="J147" s="1095"/>
      <c r="K147" s="1095"/>
      <c r="L147" s="1095"/>
      <c r="M147" s="1095"/>
      <c r="N147" s="1095"/>
      <c r="O147" s="1095"/>
      <c r="P147" s="1095"/>
      <c r="Q147" s="1095"/>
      <c r="R147" s="299"/>
      <c r="S147" s="271" t="str">
        <f>IF(入力シート!$K59="","",IF(($DT147-EK$146)&lt;=0,"",MID(入力シート!$K59,($DT147-EK$146),1)))</f>
        <v/>
      </c>
      <c r="T147" s="35" t="str">
        <f>IF(入力シート!$K59="","",IF(($DT147-EL$146)&lt;=0,"",MID(入力シート!$K59,($DT147-EL$146),1)))</f>
        <v/>
      </c>
      <c r="U147" s="34" t="str">
        <f>IF(入力シート!$K59="","",IF(($DT147-EM$146)&lt;=0,"",MID(入力シート!$K59,($DT147-EM$146),1)))</f>
        <v/>
      </c>
      <c r="V147" s="36" t="str">
        <f>IF(入力シート!$K59="","",IF(($DT147-EN$146)&lt;=0,"",MID(入力シート!$K59,($DT147-EN$146),1)))</f>
        <v/>
      </c>
      <c r="W147" s="35" t="str">
        <f>IF(入力シート!$K59="","",IF(($DT147-EO$146)&lt;=0,"",MID(入力シート!$K59,($DT147-EO$146),1)))</f>
        <v/>
      </c>
      <c r="X147" s="34" t="str">
        <f>IF(入力シート!$K59="","",IF(($DT147-EP$146)&lt;=0,"",MID(入力シート!$K59,($DT147-EP$146),1)))</f>
        <v/>
      </c>
      <c r="Y147" s="36" t="str">
        <f>IF(入力シート!$K59="","",IF(($DT147-EQ$146)&lt;=0,"",MID(入力シート!$K59,($DT147-EQ$146),1)))</f>
        <v/>
      </c>
      <c r="Z147" s="272" t="str">
        <f>IF(入力シート!$K59="","",IF(($DT147-ER$146)&lt;=0,"",MID(入力シート!$K59,($DT147-ER$146),1)))</f>
        <v/>
      </c>
      <c r="AA147" s="875" t="s">
        <v>246</v>
      </c>
      <c r="AB147" s="875"/>
      <c r="AG147" s="338"/>
      <c r="AH147" s="1098"/>
      <c r="AI147" s="1096"/>
      <c r="AJ147" s="1096"/>
      <c r="AK147" s="1096"/>
      <c r="AL147" s="1096"/>
      <c r="AM147" s="1096"/>
      <c r="AN147" s="299" t="s">
        <v>285</v>
      </c>
      <c r="AO147" s="300"/>
      <c r="AP147" s="300"/>
      <c r="AQ147" s="300"/>
      <c r="AR147" s="300"/>
      <c r="AS147" s="300"/>
      <c r="AT147" s="300"/>
      <c r="AU147" s="300"/>
      <c r="AV147" s="300"/>
      <c r="AW147" s="271" t="str">
        <f>IF(入力シート!$Z59="","",IF((⑨登録票!$EA147-⑨登録票!EK$146)&lt;=0,"",MID(入力シート!$Z59,$EA147-EK$146,1)))</f>
        <v/>
      </c>
      <c r="AX147" s="35" t="str">
        <f>IF(入力シート!$Z59="","",IF((⑨登録票!$EA147-⑨登録票!EL$146)&lt;=0,"",MID(入力シート!$Z59,$EA147-EL$146,1)))</f>
        <v/>
      </c>
      <c r="AY147" s="34" t="str">
        <f>IF(入力シート!$Z59="","",IF((⑨登録票!$EA147-⑨登録票!EM$146)&lt;=0,"",MID(入力シート!$Z59,$EA147-EM$146,1)))</f>
        <v/>
      </c>
      <c r="AZ147" s="36" t="str">
        <f>IF(入力シート!$Z59="","",IF((⑨登録票!$EA147-⑨登録票!EN$146)&lt;=0,"",MID(入力シート!$Z59,$EA147-EN$146,1)))</f>
        <v/>
      </c>
      <c r="BA147" s="35" t="str">
        <f>IF(入力シート!$Z59="","",IF((⑨登録票!$EA147-⑨登録票!EO$146)&lt;=0,"",MID(入力シート!$Z59,$EA147-EO$146,1)))</f>
        <v/>
      </c>
      <c r="BB147" s="34" t="str">
        <f>IF(入力シート!$Z59="","",IF((⑨登録票!$EA147-⑨登録票!EP$146)&lt;=0,"",MID(入力シート!$Z59,$EA147-EP$146,1)))</f>
        <v/>
      </c>
      <c r="BC147" s="36" t="str">
        <f>IF(入力シート!$Z59="","",IF((⑨登録票!$EA147-⑨登録票!EQ$146)&lt;=0,"",MID(入力シート!$Z59,$EA147-EQ$146,1)))</f>
        <v/>
      </c>
      <c r="BD147" s="272" t="str">
        <f>IF(入力シート!$Z59="","",IF((⑨登録票!$EA147-⑨登録票!ER$146)&lt;=0,"",MID(入力シート!$Z59,$EA147-ER$146,1)))</f>
        <v/>
      </c>
      <c r="BE147" s="1105" t="s">
        <v>246</v>
      </c>
      <c r="BF147" s="1105"/>
      <c r="DR147" s="1"/>
      <c r="DS147" s="1"/>
      <c r="DT147" s="37">
        <f>LEN(入力シート!K59)</f>
        <v>0</v>
      </c>
      <c r="DU147" s="833" t="s">
        <v>343</v>
      </c>
      <c r="DV147" s="834"/>
      <c r="DW147" s="1"/>
      <c r="DX147" s="1"/>
      <c r="DY147" s="1"/>
      <c r="DZ147" s="1"/>
      <c r="EA147" s="37">
        <f>LEN(入力シート!Z59)</f>
        <v>0</v>
      </c>
      <c r="EB147" s="833" t="s">
        <v>343</v>
      </c>
      <c r="EC147" s="834"/>
      <c r="ED147" s="1"/>
      <c r="EE147" s="1"/>
      <c r="EF147" s="1"/>
    </row>
    <row r="148" spans="3:148" ht="12" customHeight="1">
      <c r="C148" s="339"/>
      <c r="D148" s="1099"/>
      <c r="E148" s="1095" t="s">
        <v>250</v>
      </c>
      <c r="F148" s="1095"/>
      <c r="G148" s="1095"/>
      <c r="H148" s="1095"/>
      <c r="I148" s="1095"/>
      <c r="J148" s="1095"/>
      <c r="K148" s="1095"/>
      <c r="L148" s="1095"/>
      <c r="M148" s="1095"/>
      <c r="N148" s="1095"/>
      <c r="O148" s="1095"/>
      <c r="P148" s="1095"/>
      <c r="Q148" s="1095"/>
      <c r="R148" s="299"/>
      <c r="S148" s="271" t="str">
        <f>IF(入力シート!$K60="","",IF(($DT148-EK$146)&lt;=0,"",MID(入力シート!$K60,($DT148-EK$146),1)))</f>
        <v/>
      </c>
      <c r="T148" s="35" t="str">
        <f>IF(入力シート!$K60="","",IF(($DT148-EL$146)&lt;=0,"",MID(入力シート!$K60,($DT148-EL$146),1)))</f>
        <v/>
      </c>
      <c r="U148" s="34" t="str">
        <f>IF(入力シート!$K60="","",IF(($DT148-EM$146)&lt;=0,"",MID(入力シート!$K60,($DT148-EM$146),1)))</f>
        <v/>
      </c>
      <c r="V148" s="36" t="str">
        <f>IF(入力シート!$K60="","",IF(($DT148-EN$146)&lt;=0,"",MID(入力シート!$K60,($DT148-EN$146),1)))</f>
        <v/>
      </c>
      <c r="W148" s="35" t="str">
        <f>IF(入力シート!$K60="","",IF(($DT148-EO$146)&lt;=0,"",MID(入力シート!$K60,($DT148-EO$146),1)))</f>
        <v/>
      </c>
      <c r="X148" s="34" t="str">
        <f>IF(入力シート!$K60="","",IF(($DT148-EP$146)&lt;=0,"",MID(入力シート!$K60,($DT148-EP$146),1)))</f>
        <v/>
      </c>
      <c r="Y148" s="36" t="str">
        <f>IF(入力シート!$K60="","",IF(($DT148-EQ$146)&lt;=0,"",MID(入力シート!$K60,($DT148-EQ$146),1)))</f>
        <v/>
      </c>
      <c r="Z148" s="272" t="str">
        <f>IF(入力シート!$K60="","",IF(($DT148-ER$146)&lt;=0,"",MID(入力シート!$K60,($DT148-ER$146),1)))</f>
        <v/>
      </c>
      <c r="AA148" s="875" t="s">
        <v>246</v>
      </c>
      <c r="AB148" s="875"/>
      <c r="AG148" s="338"/>
      <c r="AH148" s="1098"/>
      <c r="AI148" s="1096"/>
      <c r="AJ148" s="1096"/>
      <c r="AK148" s="1096"/>
      <c r="AL148" s="1096"/>
      <c r="AM148" s="1096"/>
      <c r="AN148" s="299" t="s">
        <v>552</v>
      </c>
      <c r="AO148" s="300"/>
      <c r="AP148" s="300"/>
      <c r="AQ148" s="300"/>
      <c r="AR148" s="300"/>
      <c r="AS148" s="300"/>
      <c r="AT148" s="300"/>
      <c r="AU148" s="300"/>
      <c r="AV148" s="300"/>
      <c r="AW148" s="271" t="str">
        <f>IF(入力シート!$Z60="","",IF((⑨登録票!$EA148-⑨登録票!EK$146)&lt;=0,"",MID(入力シート!$Z60,$EA148-EK$146,1)))</f>
        <v/>
      </c>
      <c r="AX148" s="35" t="str">
        <f>IF(入力シート!$Z60="","",IF((⑨登録票!$EA148-⑨登録票!EL$146)&lt;=0,"",MID(入力シート!$Z60,$EA148-EL$146,1)))</f>
        <v/>
      </c>
      <c r="AY148" s="34" t="str">
        <f>IF(入力シート!$Z60="","",IF((⑨登録票!$EA148-⑨登録票!EM$146)&lt;=0,"",MID(入力シート!$Z60,$EA148-EM$146,1)))</f>
        <v/>
      </c>
      <c r="AZ148" s="36" t="str">
        <f>IF(入力シート!$Z60="","",IF((⑨登録票!$EA148-⑨登録票!EN$146)&lt;=0,"",MID(入力シート!$Z60,$EA148-EN$146,1)))</f>
        <v/>
      </c>
      <c r="BA148" s="35" t="str">
        <f>IF(入力シート!$Z60="","",IF((⑨登録票!$EA148-⑨登録票!EO$146)&lt;=0,"",MID(入力シート!$Z60,$EA148-EO$146,1)))</f>
        <v/>
      </c>
      <c r="BB148" s="34" t="str">
        <f>IF(入力シート!$Z60="","",IF((⑨登録票!$EA148-⑨登録票!EP$146)&lt;=0,"",MID(入力シート!$Z60,$EA148-EP$146,1)))</f>
        <v/>
      </c>
      <c r="BC148" s="36" t="str">
        <f>IF(入力シート!$Z60="","",IF((⑨登録票!$EA148-⑨登録票!EQ$146)&lt;=0,"",MID(入力シート!$Z60,$EA148-EQ$146,1)))</f>
        <v/>
      </c>
      <c r="BD148" s="272" t="str">
        <f>IF(入力シート!$Z60="","",IF((⑨登録票!$EA148-⑨登録票!ER$146)&lt;=0,"",MID(入力シート!$Z60,$EA148-ER$146,1)))</f>
        <v/>
      </c>
      <c r="BE148" s="1105" t="s">
        <v>246</v>
      </c>
      <c r="BF148" s="1105"/>
      <c r="DR148" s="1"/>
      <c r="DS148" s="1"/>
      <c r="DT148" s="37">
        <f>LEN(入力シート!K60)</f>
        <v>0</v>
      </c>
      <c r="DU148" s="833" t="s">
        <v>343</v>
      </c>
      <c r="DV148" s="834"/>
      <c r="DW148" s="1"/>
      <c r="DX148" s="1"/>
      <c r="DY148" s="1"/>
      <c r="DZ148" s="1"/>
      <c r="EA148" s="37">
        <f>LEN(入力シート!Z60)</f>
        <v>0</v>
      </c>
      <c r="EB148" s="833" t="s">
        <v>343</v>
      </c>
      <c r="EC148" s="834"/>
      <c r="ED148" s="1"/>
      <c r="EE148" s="1"/>
      <c r="EF148" s="1"/>
    </row>
    <row r="149" spans="3:148" ht="12" customHeight="1">
      <c r="C149" s="1102" t="s">
        <v>271</v>
      </c>
      <c r="D149" s="1102"/>
      <c r="E149" s="1100" t="s">
        <v>261</v>
      </c>
      <c r="F149" s="1100"/>
      <c r="G149" s="1101" t="s">
        <v>251</v>
      </c>
      <c r="H149" s="1101"/>
      <c r="I149" s="1101"/>
      <c r="J149" s="1101"/>
      <c r="K149" s="1101"/>
      <c r="L149" s="1101"/>
      <c r="M149" s="1101"/>
      <c r="N149" s="1101"/>
      <c r="O149" s="1101"/>
      <c r="P149" s="1101"/>
      <c r="Q149" s="1101"/>
      <c r="R149" s="296"/>
      <c r="S149" s="271" t="str">
        <f>IF(入力シート!$K61="","",IF(($DT149-EK$146)&lt;=0,"",MID(入力シート!$K61,($DT149-EK$146),1)))</f>
        <v/>
      </c>
      <c r="T149" s="35" t="str">
        <f>IF(入力シート!$K61="","",IF(($DT149-EL$146)&lt;=0,"",MID(入力シート!$K61,($DT149-EL$146),1)))</f>
        <v/>
      </c>
      <c r="U149" s="34" t="str">
        <f>IF(入力シート!$K61="","",IF(($DT149-EM$146)&lt;=0,"",MID(入力シート!$K61,($DT149-EM$146),1)))</f>
        <v/>
      </c>
      <c r="V149" s="36" t="str">
        <f>IF(入力シート!$K61="","",IF(($DT149-EN$146)&lt;=0,"",MID(入力シート!$K61,($DT149-EN$146),1)))</f>
        <v/>
      </c>
      <c r="W149" s="35" t="str">
        <f>IF(入力シート!$K61="","",IF(($DT149-EO$146)&lt;=0,"",MID(入力シート!$K61,($DT149-EO$146),1)))</f>
        <v/>
      </c>
      <c r="X149" s="34" t="str">
        <f>IF(入力シート!$K61="","",IF(($DT149-EP$146)&lt;=0,"",MID(入力シート!$K61,($DT149-EP$146),1)))</f>
        <v/>
      </c>
      <c r="Y149" s="36" t="str">
        <f>IF(入力シート!$K61="","",IF(($DT149-EQ$146)&lt;=0,"",MID(入力シート!$K61,($DT149-EQ$146),1)))</f>
        <v/>
      </c>
      <c r="Z149" s="272" t="str">
        <f>IF(入力シート!$K61="","",IF(($DT149-ER$146)&lt;=0,"",MID(入力シート!$K61,($DT149-ER$146),1)))</f>
        <v/>
      </c>
      <c r="AA149" s="875" t="s">
        <v>246</v>
      </c>
      <c r="AB149" s="875"/>
      <c r="AG149" s="338"/>
      <c r="AH149" s="1098"/>
      <c r="AI149" s="1095" t="s">
        <v>287</v>
      </c>
      <c r="AJ149" s="1095"/>
      <c r="AK149" s="1095"/>
      <c r="AL149" s="1095"/>
      <c r="AM149" s="1095"/>
      <c r="AN149" s="1095"/>
      <c r="AO149" s="1095"/>
      <c r="AP149" s="1095"/>
      <c r="AQ149" s="1095"/>
      <c r="AR149" s="1095"/>
      <c r="AS149" s="1095"/>
      <c r="AT149" s="1095"/>
      <c r="AU149" s="1095"/>
      <c r="AV149" s="299"/>
      <c r="AW149" s="271" t="str">
        <f>IF(入力シート!$Z61="","",IF((⑨登録票!$EA149-⑨登録票!EK$146)&lt;=0,"",MID(入力シート!$Z61,$EA149-EK$146,1)))</f>
        <v/>
      </c>
      <c r="AX149" s="35" t="str">
        <f>IF(入力シート!$Z61="","",IF((⑨登録票!$EA149-⑨登録票!EL$146)&lt;=0,"",MID(入力シート!$Z61,$EA149-EL$146,1)))</f>
        <v/>
      </c>
      <c r="AY149" s="34" t="str">
        <f>IF(入力シート!$Z61="","",IF((⑨登録票!$EA149-⑨登録票!EM$146)&lt;=0,"",MID(入力シート!$Z61,$EA149-EM$146,1)))</f>
        <v/>
      </c>
      <c r="AZ149" s="36" t="str">
        <f>IF(入力シート!$Z61="","",IF((⑨登録票!$EA149-⑨登録票!EN$146)&lt;=0,"",MID(入力シート!$Z61,$EA149-EN$146,1)))</f>
        <v/>
      </c>
      <c r="BA149" s="35" t="str">
        <f>IF(入力シート!$Z61="","",IF((⑨登録票!$EA149-⑨登録票!EO$146)&lt;=0,"",MID(入力シート!$Z61,$EA149-EO$146,1)))</f>
        <v/>
      </c>
      <c r="BB149" s="34" t="str">
        <f>IF(入力シート!$Z61="","",IF((⑨登録票!$EA149-⑨登録票!EP$146)&lt;=0,"",MID(入力シート!$Z61,$EA149-EP$146,1)))</f>
        <v/>
      </c>
      <c r="BC149" s="36" t="str">
        <f>IF(入力シート!$Z61="","",IF((⑨登録票!$EA149-⑨登録票!EQ$146)&lt;=0,"",MID(入力シート!$Z61,$EA149-EQ$146,1)))</f>
        <v/>
      </c>
      <c r="BD149" s="272" t="str">
        <f>IF(入力シート!$Z61="","",IF((⑨登録票!$EA149-⑨登録票!ER$146)&lt;=0,"",MID(入力シート!$Z61,$EA149-ER$146,1)))</f>
        <v/>
      </c>
      <c r="BE149" s="1105" t="s">
        <v>246</v>
      </c>
      <c r="BF149" s="1105"/>
      <c r="DR149" s="1"/>
      <c r="DS149" s="1"/>
      <c r="DT149" s="37">
        <f>LEN(入力シート!K61)</f>
        <v>0</v>
      </c>
      <c r="DU149" s="833" t="s">
        <v>343</v>
      </c>
      <c r="DV149" s="834"/>
      <c r="DW149" s="1"/>
      <c r="DX149" s="1"/>
      <c r="DY149" s="1"/>
      <c r="DZ149" s="1"/>
      <c r="EA149" s="37">
        <f>LEN(入力シート!Z61)</f>
        <v>0</v>
      </c>
      <c r="EB149" s="833" t="s">
        <v>343</v>
      </c>
      <c r="EC149" s="834"/>
      <c r="ED149" s="1"/>
      <c r="EE149" s="1"/>
      <c r="EF149" s="1"/>
    </row>
    <row r="150" spans="3:148" ht="12" customHeight="1">
      <c r="C150" s="1102"/>
      <c r="D150" s="1102"/>
      <c r="E150" s="1100"/>
      <c r="F150" s="1100"/>
      <c r="G150" s="1101" t="s">
        <v>252</v>
      </c>
      <c r="H150" s="1101"/>
      <c r="I150" s="1101"/>
      <c r="J150" s="1101"/>
      <c r="K150" s="1101"/>
      <c r="L150" s="1101"/>
      <c r="M150" s="1101"/>
      <c r="N150" s="1101"/>
      <c r="O150" s="1101"/>
      <c r="P150" s="1101"/>
      <c r="Q150" s="1101"/>
      <c r="R150" s="296"/>
      <c r="S150" s="271" t="str">
        <f>IF(入力シート!$K62="","",IF(($DT150-EK$146)&lt;=0,"",MID(入力シート!$K62,($DT150-EK$146),1)))</f>
        <v/>
      </c>
      <c r="T150" s="35" t="str">
        <f>IF(入力シート!$K62="","",IF(($DT150-EL$146)&lt;=0,"",MID(入力シート!$K62,($DT150-EL$146),1)))</f>
        <v/>
      </c>
      <c r="U150" s="34" t="str">
        <f>IF(入力シート!$K62="","",IF(($DT150-EM$146)&lt;=0,"",MID(入力シート!$K62,($DT150-EM$146),1)))</f>
        <v/>
      </c>
      <c r="V150" s="36" t="str">
        <f>IF(入力シート!$K62="","",IF(($DT150-EN$146)&lt;=0,"",MID(入力シート!$K62,($DT150-EN$146),1)))</f>
        <v/>
      </c>
      <c r="W150" s="35" t="str">
        <f>IF(入力シート!$K62="","",IF(($DT150-EO$146)&lt;=0,"",MID(入力シート!$K62,($DT150-EO$146),1)))</f>
        <v/>
      </c>
      <c r="X150" s="34" t="str">
        <f>IF(入力シート!$K62="","",IF(($DT150-EP$146)&lt;=0,"",MID(入力シート!$K62,($DT150-EP$146),1)))</f>
        <v/>
      </c>
      <c r="Y150" s="36" t="str">
        <f>IF(入力シート!$K62="","",IF(($DT150-EQ$146)&lt;=0,"",MID(入力シート!$K62,($DT150-EQ$146),1)))</f>
        <v/>
      </c>
      <c r="Z150" s="272" t="str">
        <f>IF(入力シート!$K62="","",IF(($DT150-ER$146)&lt;=0,"",MID(入力シート!$K62,($DT150-ER$146),1)))</f>
        <v/>
      </c>
      <c r="AA150" s="875" t="s">
        <v>246</v>
      </c>
      <c r="AB150" s="875"/>
      <c r="AG150" s="338"/>
      <c r="AH150" s="1098"/>
      <c r="AI150" s="1095" t="s">
        <v>288</v>
      </c>
      <c r="AJ150" s="1095"/>
      <c r="AK150" s="1095"/>
      <c r="AL150" s="1095"/>
      <c r="AM150" s="1095"/>
      <c r="AN150" s="1095"/>
      <c r="AO150" s="1095"/>
      <c r="AP150" s="1095"/>
      <c r="AQ150" s="1095"/>
      <c r="AR150" s="1095"/>
      <c r="AS150" s="1095"/>
      <c r="AT150" s="1095"/>
      <c r="AU150" s="1095"/>
      <c r="AV150" s="299"/>
      <c r="AW150" s="271" t="str">
        <f>IF(入力シート!$Z62="","",IF((⑨登録票!$EA150-⑨登録票!EK$146)&lt;=0,"",MID(入力シート!$Z62,$EA150-EK$146,1)))</f>
        <v/>
      </c>
      <c r="AX150" s="35" t="str">
        <f>IF(入力シート!$Z62="","",IF((⑨登録票!$EA150-⑨登録票!EL$146)&lt;=0,"",MID(入力シート!$Z62,$EA150-EL$146,1)))</f>
        <v/>
      </c>
      <c r="AY150" s="34" t="str">
        <f>IF(入力シート!$Z62="","",IF((⑨登録票!$EA150-⑨登録票!EM$146)&lt;=0,"",MID(入力シート!$Z62,$EA150-EM$146,1)))</f>
        <v/>
      </c>
      <c r="AZ150" s="36" t="str">
        <f>IF(入力シート!$Z62="","",IF((⑨登録票!$EA150-⑨登録票!EN$146)&lt;=0,"",MID(入力シート!$Z62,$EA150-EN$146,1)))</f>
        <v/>
      </c>
      <c r="BA150" s="35" t="str">
        <f>IF(入力シート!$Z62="","",IF((⑨登録票!$EA150-⑨登録票!EO$146)&lt;=0,"",MID(入力シート!$Z62,$EA150-EO$146,1)))</f>
        <v/>
      </c>
      <c r="BB150" s="34" t="str">
        <f>IF(入力シート!$Z62="","",IF((⑨登録票!$EA150-⑨登録票!EP$146)&lt;=0,"",MID(入力シート!$Z62,$EA150-EP$146,1)))</f>
        <v/>
      </c>
      <c r="BC150" s="36" t="str">
        <f>IF(入力シート!$Z62="","",IF((⑨登録票!$EA150-⑨登録票!EQ$146)&lt;=0,"",MID(入力シート!$Z62,$EA150-EQ$146,1)))</f>
        <v/>
      </c>
      <c r="BD150" s="272" t="str">
        <f>IF(入力シート!$Z62="","",IF((⑨登録票!$EA150-⑨登録票!ER$146)&lt;=0,"",MID(入力シート!$Z62,$EA150-ER$146,1)))</f>
        <v/>
      </c>
      <c r="BE150" s="1105" t="s">
        <v>246</v>
      </c>
      <c r="BF150" s="1105"/>
      <c r="DR150" s="1"/>
      <c r="DS150" s="1"/>
      <c r="DT150" s="37">
        <f>LEN(入力シート!K62)</f>
        <v>0</v>
      </c>
      <c r="DU150" s="833" t="s">
        <v>343</v>
      </c>
      <c r="DV150" s="834"/>
      <c r="DW150" s="1"/>
      <c r="DX150" s="1"/>
      <c r="DY150" s="1"/>
      <c r="DZ150" s="1"/>
      <c r="EA150" s="37">
        <f>LEN(入力シート!Z62)</f>
        <v>0</v>
      </c>
      <c r="EB150" s="833" t="s">
        <v>343</v>
      </c>
      <c r="EC150" s="834"/>
      <c r="ED150" s="1"/>
      <c r="EE150" s="1"/>
      <c r="EF150" s="1"/>
    </row>
    <row r="151" spans="3:148" ht="12" customHeight="1">
      <c r="C151" s="1102"/>
      <c r="D151" s="1102"/>
      <c r="E151" s="1100"/>
      <c r="F151" s="1100"/>
      <c r="G151" s="1101" t="s">
        <v>253</v>
      </c>
      <c r="H151" s="1101"/>
      <c r="I151" s="1101"/>
      <c r="J151" s="1101"/>
      <c r="K151" s="1101"/>
      <c r="L151" s="1101"/>
      <c r="M151" s="1101"/>
      <c r="N151" s="1101"/>
      <c r="O151" s="1101"/>
      <c r="P151" s="1101"/>
      <c r="Q151" s="1101"/>
      <c r="R151" s="296"/>
      <c r="S151" s="271" t="str">
        <f>IF(入力シート!$K63="","",IF(($DT151-EK$146)&lt;=0,"",MID(入力シート!$K63,($DT151-EK$146),1)))</f>
        <v/>
      </c>
      <c r="T151" s="35" t="str">
        <f>IF(入力シート!$K63="","",IF(($DT151-EL$146)&lt;=0,"",MID(入力シート!$K63,($DT151-EL$146),1)))</f>
        <v/>
      </c>
      <c r="U151" s="34" t="str">
        <f>IF(入力シート!$K63="","",IF(($DT151-EM$146)&lt;=0,"",MID(入力シート!$K63,($DT151-EM$146),1)))</f>
        <v/>
      </c>
      <c r="V151" s="36" t="str">
        <f>IF(入力シート!$K63="","",IF(($DT151-EN$146)&lt;=0,"",MID(入力シート!$K63,($DT151-EN$146),1)))</f>
        <v/>
      </c>
      <c r="W151" s="35" t="str">
        <f>IF(入力シート!$K63="","",IF(($DT151-EO$146)&lt;=0,"",MID(入力シート!$K63,($DT151-EO$146),1)))</f>
        <v/>
      </c>
      <c r="X151" s="34" t="str">
        <f>IF(入力シート!$K63="","",IF(($DT151-EP$146)&lt;=0,"",MID(入力シート!$K63,($DT151-EP$146),1)))</f>
        <v/>
      </c>
      <c r="Y151" s="36" t="str">
        <f>IF(入力シート!$K63="","",IF(($DT151-EQ$146)&lt;=0,"",MID(入力シート!$K63,($DT151-EQ$146),1)))</f>
        <v/>
      </c>
      <c r="Z151" s="272" t="str">
        <f>IF(入力シート!$K63="","",IF(($DT151-ER$146)&lt;=0,"",MID(入力シート!$K63,($DT151-ER$146),1)))</f>
        <v/>
      </c>
      <c r="AA151" s="875" t="s">
        <v>246</v>
      </c>
      <c r="AB151" s="875"/>
      <c r="AG151" s="338"/>
      <c r="AH151" s="1098"/>
      <c r="AI151" s="381" t="s">
        <v>286</v>
      </c>
      <c r="AJ151" s="382"/>
      <c r="AK151" s="382"/>
      <c r="AL151" s="382"/>
      <c r="AM151" s="383"/>
      <c r="AN151" s="299" t="s">
        <v>289</v>
      </c>
      <c r="AO151" s="300"/>
      <c r="AP151" s="300"/>
      <c r="AQ151" s="300"/>
      <c r="AR151" s="300"/>
      <c r="AS151" s="300"/>
      <c r="AT151" s="300"/>
      <c r="AU151" s="300"/>
      <c r="AV151" s="300"/>
      <c r="AW151" s="271" t="str">
        <f>IF(入力シート!$Z63="","",IF((⑨登録票!$EA151-⑨登録票!EK$146)&lt;=0,"",MID(入力シート!$Z63,$EA151-EK$146,1)))</f>
        <v/>
      </c>
      <c r="AX151" s="35" t="str">
        <f>IF(入力シート!$Z63="","",IF((⑨登録票!$EA151-⑨登録票!EL$146)&lt;=0,"",MID(入力シート!$Z63,$EA151-EL$146,1)))</f>
        <v/>
      </c>
      <c r="AY151" s="34" t="str">
        <f>IF(入力シート!$Z63="","",IF((⑨登録票!$EA151-⑨登録票!EM$146)&lt;=0,"",MID(入力シート!$Z63,$EA151-EM$146,1)))</f>
        <v/>
      </c>
      <c r="AZ151" s="36" t="str">
        <f>IF(入力シート!$Z63="","",IF((⑨登録票!$EA151-⑨登録票!EN$146)&lt;=0,"",MID(入力シート!$Z63,$EA151-EN$146,1)))</f>
        <v/>
      </c>
      <c r="BA151" s="35" t="str">
        <f>IF(入力シート!$Z63="","",IF((⑨登録票!$EA151-⑨登録票!EO$146)&lt;=0,"",MID(入力シート!$Z63,$EA151-EO$146,1)))</f>
        <v/>
      </c>
      <c r="BB151" s="34" t="str">
        <f>IF(入力シート!$Z63="","",IF((⑨登録票!$EA151-⑨登録票!EP$146)&lt;=0,"",MID(入力シート!$Z63,$EA151-EP$146,1)))</f>
        <v/>
      </c>
      <c r="BC151" s="36" t="str">
        <f>IF(入力シート!$Z63="","",IF((⑨登録票!$EA151-⑨登録票!EQ$146)&lt;=0,"",MID(入力シート!$Z63,$EA151-EQ$146,1)))</f>
        <v/>
      </c>
      <c r="BD151" s="272" t="str">
        <f>IF(入力シート!$Z63="","",IF((⑨登録票!$EA151-⑨登録票!ER$146)&lt;=0,"",MID(入力シート!$Z63,$EA151-ER$146,1)))</f>
        <v/>
      </c>
      <c r="BE151" s="1105" t="s">
        <v>246</v>
      </c>
      <c r="BF151" s="1105"/>
      <c r="DR151" s="1"/>
      <c r="DS151" s="1"/>
      <c r="DT151" s="37">
        <f>LEN(入力シート!K63)</f>
        <v>0</v>
      </c>
      <c r="DU151" s="833" t="s">
        <v>343</v>
      </c>
      <c r="DV151" s="834"/>
      <c r="DW151" s="1"/>
      <c r="DX151" s="1"/>
      <c r="DY151" s="1"/>
      <c r="DZ151" s="1"/>
      <c r="EA151" s="37">
        <f>LEN(入力シート!Z63)</f>
        <v>0</v>
      </c>
      <c r="EB151" s="833" t="s">
        <v>343</v>
      </c>
      <c r="EC151" s="834"/>
      <c r="ED151" s="1"/>
      <c r="EE151" s="1"/>
      <c r="EF151" s="1"/>
    </row>
    <row r="152" spans="3:148" ht="12" customHeight="1">
      <c r="C152" s="1102"/>
      <c r="D152" s="1102"/>
      <c r="E152" s="1100"/>
      <c r="F152" s="1100"/>
      <c r="G152" s="1101" t="s">
        <v>254</v>
      </c>
      <c r="H152" s="1101"/>
      <c r="I152" s="1101"/>
      <c r="J152" s="1101"/>
      <c r="K152" s="1101"/>
      <c r="L152" s="1101"/>
      <c r="M152" s="1101"/>
      <c r="N152" s="1101"/>
      <c r="O152" s="1101"/>
      <c r="P152" s="1101"/>
      <c r="Q152" s="1101"/>
      <c r="R152" s="296"/>
      <c r="S152" s="271" t="str">
        <f>IF(入力シート!$K64="","",IF(($DT152-EK$146)&lt;=0,"",MID(入力シート!$K64,($DT152-EK$146),1)))</f>
        <v/>
      </c>
      <c r="T152" s="35" t="str">
        <f>IF(入力シート!$K64="","",IF(($DT152-EL$146)&lt;=0,"",MID(入力シート!$K64,($DT152-EL$146),1)))</f>
        <v/>
      </c>
      <c r="U152" s="34" t="str">
        <f>IF(入力シート!$K64="","",IF(($DT152-EM$146)&lt;=0,"",MID(入力シート!$K64,($DT152-EM$146),1)))</f>
        <v/>
      </c>
      <c r="V152" s="36" t="str">
        <f>IF(入力シート!$K64="","",IF(($DT152-EN$146)&lt;=0,"",MID(入力シート!$K64,($DT152-EN$146),1)))</f>
        <v/>
      </c>
      <c r="W152" s="35" t="str">
        <f>IF(入力シート!$K64="","",IF(($DT152-EO$146)&lt;=0,"",MID(入力シート!$K64,($DT152-EO$146),1)))</f>
        <v/>
      </c>
      <c r="X152" s="34" t="str">
        <f>IF(入力シート!$K64="","",IF(($DT152-EP$146)&lt;=0,"",MID(入力シート!$K64,($DT152-EP$146),1)))</f>
        <v/>
      </c>
      <c r="Y152" s="36" t="str">
        <f>IF(入力シート!$K64="","",IF(($DT152-EQ$146)&lt;=0,"",MID(入力シート!$K64,($DT152-EQ$146),1)))</f>
        <v/>
      </c>
      <c r="Z152" s="272" t="str">
        <f>IF(入力シート!$K64="","",IF(($DT152-ER$146)&lt;=0,"",MID(入力シート!$K64,($DT152-ER$146),1)))</f>
        <v/>
      </c>
      <c r="AA152" s="875" t="s">
        <v>246</v>
      </c>
      <c r="AB152" s="875"/>
      <c r="AG152" s="338"/>
      <c r="AH152" s="1098"/>
      <c r="AI152" s="415"/>
      <c r="AJ152" s="416"/>
      <c r="AK152" s="416"/>
      <c r="AL152" s="416"/>
      <c r="AM152" s="417"/>
      <c r="AN152" s="299" t="s">
        <v>290</v>
      </c>
      <c r="AO152" s="300"/>
      <c r="AP152" s="300"/>
      <c r="AQ152" s="300"/>
      <c r="AR152" s="300"/>
      <c r="AS152" s="300"/>
      <c r="AT152" s="300"/>
      <c r="AU152" s="300"/>
      <c r="AV152" s="300"/>
      <c r="AW152" s="271" t="str">
        <f>IF(入力シート!$Z64="","",IF((⑨登録票!$EA152-⑨登録票!EK$146)&lt;=0,"",MID(入力シート!$Z64,$EA152-EK$146,1)))</f>
        <v/>
      </c>
      <c r="AX152" s="35" t="str">
        <f>IF(入力シート!$Z64="","",IF((⑨登録票!$EA152-⑨登録票!EL$146)&lt;=0,"",MID(入力シート!$Z64,$EA152-EL$146,1)))</f>
        <v/>
      </c>
      <c r="AY152" s="34" t="str">
        <f>IF(入力シート!$Z64="","",IF((⑨登録票!$EA152-⑨登録票!EM$146)&lt;=0,"",MID(入力シート!$Z64,$EA152-EM$146,1)))</f>
        <v/>
      </c>
      <c r="AZ152" s="36" t="str">
        <f>IF(入力シート!$Z64="","",IF((⑨登録票!$EA152-⑨登録票!EN$146)&lt;=0,"",MID(入力シート!$Z64,$EA152-EN$146,1)))</f>
        <v/>
      </c>
      <c r="BA152" s="35" t="str">
        <f>IF(入力シート!$Z64="","",IF((⑨登録票!$EA152-⑨登録票!EO$146)&lt;=0,"",MID(入力シート!$Z64,$EA152-EO$146,1)))</f>
        <v/>
      </c>
      <c r="BB152" s="34" t="str">
        <f>IF(入力シート!$Z64="","",IF((⑨登録票!$EA152-⑨登録票!EP$146)&lt;=0,"",MID(入力シート!$Z64,$EA152-EP$146,1)))</f>
        <v/>
      </c>
      <c r="BC152" s="36" t="str">
        <f>IF(入力シート!$Z64="","",IF((⑨登録票!$EA152-⑨登録票!EQ$146)&lt;=0,"",MID(入力シート!$Z64,$EA152-EQ$146,1)))</f>
        <v/>
      </c>
      <c r="BD152" s="272" t="str">
        <f>IF(入力シート!$Z64="","",IF((⑨登録票!$EA152-⑨登録票!ER$146)&lt;=0,"",MID(入力シート!$Z64,$EA152-ER$146,1)))</f>
        <v/>
      </c>
      <c r="BE152" s="1105" t="s">
        <v>246</v>
      </c>
      <c r="BF152" s="1105"/>
      <c r="DR152" s="1"/>
      <c r="DS152" s="1"/>
      <c r="DT152" s="37">
        <f>LEN(入力シート!K64)</f>
        <v>0</v>
      </c>
      <c r="DU152" s="833" t="s">
        <v>343</v>
      </c>
      <c r="DV152" s="834"/>
      <c r="DW152" s="1"/>
      <c r="DX152" s="1"/>
      <c r="DY152" s="1"/>
      <c r="DZ152" s="1"/>
      <c r="EA152" s="37">
        <f>LEN(入力シート!Z64)</f>
        <v>0</v>
      </c>
      <c r="EB152" s="833" t="s">
        <v>343</v>
      </c>
      <c r="EC152" s="834"/>
      <c r="ED152" s="1"/>
      <c r="EE152" s="1"/>
      <c r="EF152" s="1"/>
    </row>
    <row r="153" spans="3:148" ht="12" customHeight="1">
      <c r="C153" s="1102"/>
      <c r="D153" s="1102"/>
      <c r="E153" s="1100"/>
      <c r="F153" s="1100"/>
      <c r="G153" s="1101" t="s">
        <v>255</v>
      </c>
      <c r="H153" s="1101"/>
      <c r="I153" s="1101"/>
      <c r="J153" s="1101"/>
      <c r="K153" s="1101"/>
      <c r="L153" s="1101"/>
      <c r="M153" s="1101"/>
      <c r="N153" s="1101"/>
      <c r="O153" s="1101"/>
      <c r="P153" s="1101"/>
      <c r="Q153" s="1101"/>
      <c r="R153" s="296"/>
      <c r="S153" s="271" t="str">
        <f>IF(入力シート!$K65="","",IF(($DT153-EK$146)&lt;=0,"",MID(入力シート!$K65,($DT153-EK$146),1)))</f>
        <v/>
      </c>
      <c r="T153" s="35" t="str">
        <f>IF(入力シート!$K65="","",IF(($DT153-EL$146)&lt;=0,"",MID(入力シート!$K65,($DT153-EL$146),1)))</f>
        <v/>
      </c>
      <c r="U153" s="34" t="str">
        <f>IF(入力シート!$K65="","",IF(($DT153-EM$146)&lt;=0,"",MID(入力シート!$K65,($DT153-EM$146),1)))</f>
        <v/>
      </c>
      <c r="V153" s="36" t="str">
        <f>IF(入力シート!$K65="","",IF(($DT153-EN$146)&lt;=0,"",MID(入力シート!$K65,($DT153-EN$146),1)))</f>
        <v/>
      </c>
      <c r="W153" s="35" t="str">
        <f>IF(入力シート!$K65="","",IF(($DT153-EO$146)&lt;=0,"",MID(入力シート!$K65,($DT153-EO$146),1)))</f>
        <v/>
      </c>
      <c r="X153" s="34" t="str">
        <f>IF(入力シート!$K65="","",IF(($DT153-EP$146)&lt;=0,"",MID(入力シート!$K65,($DT153-EP$146),1)))</f>
        <v/>
      </c>
      <c r="Y153" s="36" t="str">
        <f>IF(入力シート!$K65="","",IF(($DT153-EQ$146)&lt;=0,"",MID(入力シート!$K65,($DT153-EQ$146),1)))</f>
        <v/>
      </c>
      <c r="Z153" s="272" t="str">
        <f>IF(入力シート!$K65="","",IF(($DT153-ER$146)&lt;=0,"",MID(入力シート!$K65,($DT153-ER$146),1)))</f>
        <v/>
      </c>
      <c r="AA153" s="875" t="s">
        <v>246</v>
      </c>
      <c r="AB153" s="875"/>
      <c r="AG153" s="338"/>
      <c r="AH153" s="1098"/>
      <c r="AI153" s="384"/>
      <c r="AJ153" s="385"/>
      <c r="AK153" s="385"/>
      <c r="AL153" s="385"/>
      <c r="AM153" s="386"/>
      <c r="AN153" s="299" t="s">
        <v>291</v>
      </c>
      <c r="AO153" s="300"/>
      <c r="AP153" s="300"/>
      <c r="AQ153" s="300"/>
      <c r="AR153" s="300"/>
      <c r="AS153" s="300"/>
      <c r="AT153" s="300"/>
      <c r="AU153" s="300"/>
      <c r="AV153" s="300"/>
      <c r="AW153" s="271" t="str">
        <f>IF(入力シート!$Z65="","",IF((⑨登録票!$EA153-⑨登録票!EK$146)&lt;=0,"",MID(入力シート!$Z65,$EA153-EK$146,1)))</f>
        <v/>
      </c>
      <c r="AX153" s="35" t="str">
        <f>IF(入力シート!$Z65="","",IF((⑨登録票!$EA153-⑨登録票!EL$146)&lt;=0,"",MID(入力シート!$Z65,$EA153-EL$146,1)))</f>
        <v/>
      </c>
      <c r="AY153" s="34" t="str">
        <f>IF(入力シート!$Z65="","",IF((⑨登録票!$EA153-⑨登録票!EM$146)&lt;=0,"",MID(入力シート!$Z65,$EA153-EM$146,1)))</f>
        <v/>
      </c>
      <c r="AZ153" s="36" t="str">
        <f>IF(入力シート!$Z65="","",IF((⑨登録票!$EA153-⑨登録票!EN$146)&lt;=0,"",MID(入力シート!$Z65,$EA153-EN$146,1)))</f>
        <v/>
      </c>
      <c r="BA153" s="35" t="str">
        <f>IF(入力シート!$Z65="","",IF((⑨登録票!$EA153-⑨登録票!EO$146)&lt;=0,"",MID(入力シート!$Z65,$EA153-EO$146,1)))</f>
        <v/>
      </c>
      <c r="BB153" s="34" t="str">
        <f>IF(入力シート!$Z65="","",IF((⑨登録票!$EA153-⑨登録票!EP$146)&lt;=0,"",MID(入力シート!$Z65,$EA153-EP$146,1)))</f>
        <v/>
      </c>
      <c r="BC153" s="36" t="str">
        <f>IF(入力シート!$Z65="","",IF((⑨登録票!$EA153-⑨登録票!EQ$146)&lt;=0,"",MID(入力シート!$Z65,$EA153-EQ$146,1)))</f>
        <v/>
      </c>
      <c r="BD153" s="272" t="str">
        <f>IF(入力シート!$Z65="","",IF((⑨登録票!$EA153-⑨登録票!ER$146)&lt;=0,"",MID(入力シート!$Z65,$EA153-ER$146,1)))</f>
        <v/>
      </c>
      <c r="BE153" s="1105" t="s">
        <v>246</v>
      </c>
      <c r="BF153" s="1105"/>
      <c r="DR153" s="1"/>
      <c r="DS153" s="1"/>
      <c r="DT153" s="37">
        <f>LEN(入力シート!K65)</f>
        <v>0</v>
      </c>
      <c r="DU153" s="833" t="s">
        <v>343</v>
      </c>
      <c r="DV153" s="834"/>
      <c r="DW153" s="1"/>
      <c r="DX153" s="1"/>
      <c r="DY153" s="1"/>
      <c r="DZ153" s="1"/>
      <c r="EA153" s="37">
        <f>LEN(入力シート!Z65)</f>
        <v>0</v>
      </c>
      <c r="EB153" s="833" t="s">
        <v>343</v>
      </c>
      <c r="EC153" s="834"/>
      <c r="ED153" s="1"/>
      <c r="EE153" s="1"/>
      <c r="EF153" s="1"/>
    </row>
    <row r="154" spans="3:148" ht="12" customHeight="1">
      <c r="C154" s="1102"/>
      <c r="D154" s="1102"/>
      <c r="E154" s="1100"/>
      <c r="F154" s="1100"/>
      <c r="G154" s="1101" t="s">
        <v>256</v>
      </c>
      <c r="H154" s="1101"/>
      <c r="I154" s="1101"/>
      <c r="J154" s="1101"/>
      <c r="K154" s="1101"/>
      <c r="L154" s="1101"/>
      <c r="M154" s="1101"/>
      <c r="N154" s="1101"/>
      <c r="O154" s="1101"/>
      <c r="P154" s="1101"/>
      <c r="Q154" s="1101"/>
      <c r="R154" s="296"/>
      <c r="S154" s="271" t="str">
        <f>IF(入力シート!$K66="","",IF(($DT154-EK$146)&lt;=0,"",MID(入力シート!$K66,($DT154-EK$146),1)))</f>
        <v/>
      </c>
      <c r="T154" s="35" t="str">
        <f>IF(入力シート!$K66="","",IF(($DT154-EL$146)&lt;=0,"",MID(入力シート!$K66,($DT154-EL$146),1)))</f>
        <v/>
      </c>
      <c r="U154" s="34" t="str">
        <f>IF(入力シート!$K66="","",IF(($DT154-EM$146)&lt;=0,"",MID(入力シート!$K66,($DT154-EM$146),1)))</f>
        <v/>
      </c>
      <c r="V154" s="36" t="str">
        <f>IF(入力シート!$K66="","",IF(($DT154-EN$146)&lt;=0,"",MID(入力シート!$K66,($DT154-EN$146),1)))</f>
        <v/>
      </c>
      <c r="W154" s="35" t="str">
        <f>IF(入力シート!$K66="","",IF(($DT154-EO$146)&lt;=0,"",MID(入力シート!$K66,($DT154-EO$146),1)))</f>
        <v/>
      </c>
      <c r="X154" s="34" t="str">
        <f>IF(入力シート!$K66="","",IF(($DT154-EP$146)&lt;=0,"",MID(入力シート!$K66,($DT154-EP$146),1)))</f>
        <v/>
      </c>
      <c r="Y154" s="36" t="str">
        <f>IF(入力シート!$K66="","",IF(($DT154-EQ$146)&lt;=0,"",MID(入力シート!$K66,($DT154-EQ$146),1)))</f>
        <v/>
      </c>
      <c r="Z154" s="272" t="str">
        <f>IF(入力シート!$K66="","",IF(($DT154-ER$146)&lt;=0,"",MID(入力シート!$K66,($DT154-ER$146),1)))</f>
        <v/>
      </c>
      <c r="AA154" s="875" t="s">
        <v>246</v>
      </c>
      <c r="AB154" s="875"/>
      <c r="AG154" s="338"/>
      <c r="AH154" s="1098"/>
      <c r="AI154" s="1095" t="s">
        <v>292</v>
      </c>
      <c r="AJ154" s="1095"/>
      <c r="AK154" s="1095"/>
      <c r="AL154" s="1095"/>
      <c r="AM154" s="1095"/>
      <c r="AN154" s="1095"/>
      <c r="AO154" s="1095"/>
      <c r="AP154" s="1095"/>
      <c r="AQ154" s="1095"/>
      <c r="AR154" s="1095"/>
      <c r="AS154" s="1095"/>
      <c r="AT154" s="1095"/>
      <c r="AU154" s="1095"/>
      <c r="AV154" s="299"/>
      <c r="AW154" s="271" t="str">
        <f>IF(入力シート!$Z66="","",IF((⑨登録票!$EA154-⑨登録票!EK$146)&lt;=0,"",MID(入力シート!$Z66,$EA154-EK$146,1)))</f>
        <v/>
      </c>
      <c r="AX154" s="35" t="str">
        <f>IF(入力シート!$Z66="","",IF((⑨登録票!$EA154-⑨登録票!EL$146)&lt;=0,"",MID(入力シート!$Z66,$EA154-EL$146,1)))</f>
        <v/>
      </c>
      <c r="AY154" s="34" t="str">
        <f>IF(入力シート!$Z66="","",IF((⑨登録票!$EA154-⑨登録票!EM$146)&lt;=0,"",MID(入力シート!$Z66,$EA154-EM$146,1)))</f>
        <v/>
      </c>
      <c r="AZ154" s="36" t="str">
        <f>IF(入力シート!$Z66="","",IF((⑨登録票!$EA154-⑨登録票!EN$146)&lt;=0,"",MID(入力シート!$Z66,$EA154-EN$146,1)))</f>
        <v/>
      </c>
      <c r="BA154" s="35" t="str">
        <f>IF(入力シート!$Z66="","",IF((⑨登録票!$EA154-⑨登録票!EO$146)&lt;=0,"",MID(入力シート!$Z66,$EA154-EO$146,1)))</f>
        <v/>
      </c>
      <c r="BB154" s="34" t="str">
        <f>IF(入力シート!$Z66="","",IF((⑨登録票!$EA154-⑨登録票!EP$146)&lt;=0,"",MID(入力シート!$Z66,$EA154-EP$146,1)))</f>
        <v/>
      </c>
      <c r="BC154" s="36" t="str">
        <f>IF(入力シート!$Z66="","",IF((⑨登録票!$EA154-⑨登録票!EQ$146)&lt;=0,"",MID(入力シート!$Z66,$EA154-EQ$146,1)))</f>
        <v/>
      </c>
      <c r="BD154" s="272" t="str">
        <f>IF(入力シート!$Z66="","",IF((⑨登録票!$EA154-⑨登録票!ER$146)&lt;=0,"",MID(入力シート!$Z66,$EA154-ER$146,1)))</f>
        <v/>
      </c>
      <c r="BE154" s="1105" t="s">
        <v>246</v>
      </c>
      <c r="BF154" s="1105"/>
      <c r="DR154" s="1"/>
      <c r="DS154" s="1"/>
      <c r="DT154" s="37">
        <f>LEN(入力シート!K66)</f>
        <v>0</v>
      </c>
      <c r="DU154" s="833" t="s">
        <v>343</v>
      </c>
      <c r="DV154" s="834"/>
      <c r="DW154" s="1"/>
      <c r="DX154" s="1"/>
      <c r="DY154" s="1"/>
      <c r="DZ154" s="1"/>
      <c r="EA154" s="37">
        <f>LEN(入力シート!Z66)</f>
        <v>0</v>
      </c>
      <c r="EB154" s="833" t="s">
        <v>343</v>
      </c>
      <c r="EC154" s="834"/>
      <c r="ED154" s="1"/>
      <c r="EE154" s="1"/>
      <c r="EF154" s="1"/>
    </row>
    <row r="155" spans="3:148" ht="12" customHeight="1">
      <c r="C155" s="1102"/>
      <c r="D155" s="1102"/>
      <c r="E155" s="1100"/>
      <c r="F155" s="1100"/>
      <c r="G155" s="1101" t="s">
        <v>257</v>
      </c>
      <c r="H155" s="1101"/>
      <c r="I155" s="1101"/>
      <c r="J155" s="1101"/>
      <c r="K155" s="1101"/>
      <c r="L155" s="1101"/>
      <c r="M155" s="1101"/>
      <c r="N155" s="1101"/>
      <c r="O155" s="1101"/>
      <c r="P155" s="1101"/>
      <c r="Q155" s="1101"/>
      <c r="R155" s="296"/>
      <c r="S155" s="271" t="str">
        <f>IF(入力シート!$K67="","",IF(($DT155-EK$146)&lt;=0,"",MID(入力シート!$K67,($DT155-EK$146),1)))</f>
        <v/>
      </c>
      <c r="T155" s="35" t="str">
        <f>IF(入力シート!$K67="","",IF(($DT155-EL$146)&lt;=0,"",MID(入力シート!$K67,($DT155-EL$146),1)))</f>
        <v/>
      </c>
      <c r="U155" s="34" t="str">
        <f>IF(入力シート!$K67="","",IF(($DT155-EM$146)&lt;=0,"",MID(入力シート!$K67,($DT155-EM$146),1)))</f>
        <v/>
      </c>
      <c r="V155" s="36" t="str">
        <f>IF(入力シート!$K67="","",IF(($DT155-EN$146)&lt;=0,"",MID(入力シート!$K67,($DT155-EN$146),1)))</f>
        <v/>
      </c>
      <c r="W155" s="35" t="str">
        <f>IF(入力シート!$K67="","",IF(($DT155-EO$146)&lt;=0,"",MID(入力シート!$K67,($DT155-EO$146),1)))</f>
        <v/>
      </c>
      <c r="X155" s="34" t="str">
        <f>IF(入力シート!$K67="","",IF(($DT155-EP$146)&lt;=0,"",MID(入力シート!$K67,($DT155-EP$146),1)))</f>
        <v/>
      </c>
      <c r="Y155" s="36" t="str">
        <f>IF(入力シート!$K67="","",IF(($DT155-EQ$146)&lt;=0,"",MID(入力シート!$K67,($DT155-EQ$146),1)))</f>
        <v/>
      </c>
      <c r="Z155" s="272" t="str">
        <f>IF(入力シート!$K67="","",IF(($DT155-ER$146)&lt;=0,"",MID(入力シート!$K67,($DT155-ER$146),1)))</f>
        <v/>
      </c>
      <c r="AA155" s="875" t="s">
        <v>246</v>
      </c>
      <c r="AB155" s="875"/>
      <c r="AG155" s="338"/>
      <c r="AH155" s="1098"/>
      <c r="AI155" s="1096" t="s">
        <v>305</v>
      </c>
      <c r="AJ155" s="1096"/>
      <c r="AK155" s="1096"/>
      <c r="AL155" s="1096"/>
      <c r="AM155" s="1096"/>
      <c r="AN155" s="299" t="s">
        <v>293</v>
      </c>
      <c r="AO155" s="300"/>
      <c r="AP155" s="300"/>
      <c r="AQ155" s="300"/>
      <c r="AR155" s="300"/>
      <c r="AS155" s="300"/>
      <c r="AT155" s="300"/>
      <c r="AU155" s="300"/>
      <c r="AV155" s="300"/>
      <c r="AW155" s="271" t="str">
        <f>IF(入力シート!$Z67="","",IF((⑨登録票!$EA155-⑨登録票!EK$146)&lt;=0,"",MID(入力シート!$Z67,$EA155-EK$146,1)))</f>
        <v/>
      </c>
      <c r="AX155" s="35" t="str">
        <f>IF(入力シート!$Z67="","",IF((⑨登録票!$EA155-⑨登録票!EL$146)&lt;=0,"",MID(入力シート!$Z67,$EA155-EL$146,1)))</f>
        <v/>
      </c>
      <c r="AY155" s="34" t="str">
        <f>IF(入力シート!$Z67="","",IF((⑨登録票!$EA155-⑨登録票!EM$146)&lt;=0,"",MID(入力シート!$Z67,$EA155-EM$146,1)))</f>
        <v/>
      </c>
      <c r="AZ155" s="36" t="str">
        <f>IF(入力シート!$Z67="","",IF((⑨登録票!$EA155-⑨登録票!EN$146)&lt;=0,"",MID(入力シート!$Z67,$EA155-EN$146,1)))</f>
        <v/>
      </c>
      <c r="BA155" s="35" t="str">
        <f>IF(入力シート!$Z67="","",IF((⑨登録票!$EA155-⑨登録票!EO$146)&lt;=0,"",MID(入力シート!$Z67,$EA155-EO$146,1)))</f>
        <v/>
      </c>
      <c r="BB155" s="34" t="str">
        <f>IF(入力シート!$Z67="","",IF((⑨登録票!$EA155-⑨登録票!EP$146)&lt;=0,"",MID(入力シート!$Z67,$EA155-EP$146,1)))</f>
        <v/>
      </c>
      <c r="BC155" s="36" t="str">
        <f>IF(入力シート!$Z67="","",IF((⑨登録票!$EA155-⑨登録票!EQ$146)&lt;=0,"",MID(入力シート!$Z67,$EA155-EQ$146,1)))</f>
        <v/>
      </c>
      <c r="BD155" s="272" t="str">
        <f>IF(入力シート!$Z67="","",IF((⑨登録票!$EA155-⑨登録票!ER$146)&lt;=0,"",MID(入力シート!$Z67,$EA155-ER$146,1)))</f>
        <v/>
      </c>
      <c r="BE155" s="1105" t="s">
        <v>246</v>
      </c>
      <c r="BF155" s="1105"/>
      <c r="DR155" s="1"/>
      <c r="DS155" s="1"/>
      <c r="DT155" s="37">
        <f>LEN(入力シート!K67)</f>
        <v>0</v>
      </c>
      <c r="DU155" s="833" t="s">
        <v>343</v>
      </c>
      <c r="DV155" s="834"/>
      <c r="DW155" s="1"/>
      <c r="DX155" s="1"/>
      <c r="DY155" s="1"/>
      <c r="DZ155" s="1"/>
      <c r="EA155" s="37">
        <f>LEN(入力シート!Z67)</f>
        <v>0</v>
      </c>
      <c r="EB155" s="833" t="s">
        <v>343</v>
      </c>
      <c r="EC155" s="834"/>
      <c r="ED155" s="1"/>
      <c r="EE155" s="1"/>
      <c r="EF155" s="1"/>
    </row>
    <row r="156" spans="3:148" ht="12" customHeight="1">
      <c r="C156" s="1102"/>
      <c r="D156" s="1102"/>
      <c r="E156" s="1100"/>
      <c r="F156" s="1100"/>
      <c r="G156" s="1101" t="s">
        <v>258</v>
      </c>
      <c r="H156" s="1101"/>
      <c r="I156" s="1101"/>
      <c r="J156" s="1101"/>
      <c r="K156" s="1101"/>
      <c r="L156" s="1101"/>
      <c r="M156" s="1101"/>
      <c r="N156" s="1101"/>
      <c r="O156" s="1101"/>
      <c r="P156" s="1101"/>
      <c r="Q156" s="1101"/>
      <c r="R156" s="296"/>
      <c r="S156" s="271" t="str">
        <f>IF(入力シート!$K68="","",IF(($DT156-EK$146)&lt;=0,"",MID(入力シート!$K68,($DT156-EK$146),1)))</f>
        <v/>
      </c>
      <c r="T156" s="35" t="str">
        <f>IF(入力シート!$K68="","",IF(($DT156-EL$146)&lt;=0,"",MID(入力シート!$K68,($DT156-EL$146),1)))</f>
        <v/>
      </c>
      <c r="U156" s="34" t="str">
        <f>IF(入力シート!$K68="","",IF(($DT156-EM$146)&lt;=0,"",MID(入力シート!$K68,($DT156-EM$146),1)))</f>
        <v/>
      </c>
      <c r="V156" s="36" t="str">
        <f>IF(入力シート!$K68="","",IF(($DT156-EN$146)&lt;=0,"",MID(入力シート!$K68,($DT156-EN$146),1)))</f>
        <v/>
      </c>
      <c r="W156" s="35" t="str">
        <f>IF(入力シート!$K68="","",IF(($DT156-EO$146)&lt;=0,"",MID(入力シート!$K68,($DT156-EO$146),1)))</f>
        <v/>
      </c>
      <c r="X156" s="34" t="str">
        <f>IF(入力シート!$K68="","",IF(($DT156-EP$146)&lt;=0,"",MID(入力シート!$K68,($DT156-EP$146),1)))</f>
        <v/>
      </c>
      <c r="Y156" s="36" t="str">
        <f>IF(入力シート!$K68="","",IF(($DT156-EQ$146)&lt;=0,"",MID(入力シート!$K68,($DT156-EQ$146),1)))</f>
        <v/>
      </c>
      <c r="Z156" s="272" t="str">
        <f>IF(入力シート!$K68="","",IF(($DT156-ER$146)&lt;=0,"",MID(入力シート!$K68,($DT156-ER$146),1)))</f>
        <v/>
      </c>
      <c r="AA156" s="875" t="s">
        <v>246</v>
      </c>
      <c r="AB156" s="875"/>
      <c r="AG156" s="338"/>
      <c r="AH156" s="1098"/>
      <c r="AI156" s="1096"/>
      <c r="AJ156" s="1096"/>
      <c r="AK156" s="1096"/>
      <c r="AL156" s="1096"/>
      <c r="AM156" s="1096"/>
      <c r="AN156" s="299" t="s">
        <v>294</v>
      </c>
      <c r="AO156" s="300"/>
      <c r="AP156" s="300"/>
      <c r="AQ156" s="300"/>
      <c r="AR156" s="300"/>
      <c r="AS156" s="300"/>
      <c r="AT156" s="300"/>
      <c r="AU156" s="300"/>
      <c r="AV156" s="300"/>
      <c r="AW156" s="271" t="str">
        <f>IF(入力シート!$Z68="","",IF((⑨登録票!$EA156-⑨登録票!EK$146)&lt;=0,"",MID(入力シート!$Z68,$EA156-EK$146,1)))</f>
        <v/>
      </c>
      <c r="AX156" s="35" t="str">
        <f>IF(入力シート!$Z68="","",IF((⑨登録票!$EA156-⑨登録票!EL$146)&lt;=0,"",MID(入力シート!$Z68,$EA156-EL$146,1)))</f>
        <v/>
      </c>
      <c r="AY156" s="34" t="str">
        <f>IF(入力シート!$Z68="","",IF((⑨登録票!$EA156-⑨登録票!EM$146)&lt;=0,"",MID(入力シート!$Z68,$EA156-EM$146,1)))</f>
        <v/>
      </c>
      <c r="AZ156" s="36" t="str">
        <f>IF(入力シート!$Z68="","",IF((⑨登録票!$EA156-⑨登録票!EN$146)&lt;=0,"",MID(入力シート!$Z68,$EA156-EN$146,1)))</f>
        <v/>
      </c>
      <c r="BA156" s="35" t="str">
        <f>IF(入力シート!$Z68="","",IF((⑨登録票!$EA156-⑨登録票!EO$146)&lt;=0,"",MID(入力シート!$Z68,$EA156-EO$146,1)))</f>
        <v/>
      </c>
      <c r="BB156" s="34" t="str">
        <f>IF(入力シート!$Z68="","",IF((⑨登録票!$EA156-⑨登録票!EP$146)&lt;=0,"",MID(入力シート!$Z68,$EA156-EP$146,1)))</f>
        <v/>
      </c>
      <c r="BC156" s="36" t="str">
        <f>IF(入力シート!$Z68="","",IF((⑨登録票!$EA156-⑨登録票!EQ$146)&lt;=0,"",MID(入力シート!$Z68,$EA156-EQ$146,1)))</f>
        <v/>
      </c>
      <c r="BD156" s="272" t="str">
        <f>IF(入力シート!$Z68="","",IF((⑨登録票!$EA156-⑨登録票!ER$146)&lt;=0,"",MID(入力シート!$Z68,$EA156-ER$146,1)))</f>
        <v/>
      </c>
      <c r="BE156" s="1105" t="s">
        <v>246</v>
      </c>
      <c r="BF156" s="1105"/>
      <c r="DR156" s="1"/>
      <c r="DS156" s="1"/>
      <c r="DT156" s="37">
        <f>LEN(入力シート!K68)</f>
        <v>0</v>
      </c>
      <c r="DU156" s="833" t="s">
        <v>343</v>
      </c>
      <c r="DV156" s="834"/>
      <c r="DW156" s="1"/>
      <c r="DX156" s="1"/>
      <c r="DY156" s="1"/>
      <c r="DZ156" s="1"/>
      <c r="EA156" s="37">
        <f>LEN(入力シート!Z68)</f>
        <v>0</v>
      </c>
      <c r="EB156" s="833" t="s">
        <v>343</v>
      </c>
      <c r="EC156" s="834"/>
      <c r="ED156" s="1"/>
      <c r="EE156" s="1"/>
      <c r="EF156" s="1"/>
    </row>
    <row r="157" spans="3:148" ht="12" customHeight="1">
      <c r="C157" s="1102"/>
      <c r="D157" s="1102"/>
      <c r="E157" s="1100"/>
      <c r="F157" s="1100"/>
      <c r="G157" s="1101" t="s">
        <v>259</v>
      </c>
      <c r="H157" s="1101"/>
      <c r="I157" s="1101"/>
      <c r="J157" s="1101"/>
      <c r="K157" s="1101"/>
      <c r="L157" s="1101"/>
      <c r="M157" s="1101"/>
      <c r="N157" s="1101"/>
      <c r="O157" s="1101"/>
      <c r="P157" s="1101"/>
      <c r="Q157" s="1101"/>
      <c r="R157" s="296"/>
      <c r="S157" s="271" t="str">
        <f>IF(入力シート!$K69="","",IF(($DT157-EK$146)&lt;=0,"",MID(入力シート!$K69,($DT157-EK$146),1)))</f>
        <v/>
      </c>
      <c r="T157" s="35" t="str">
        <f>IF(入力シート!$K69="","",IF(($DT157-EL$146)&lt;=0,"",MID(入力シート!$K69,($DT157-EL$146),1)))</f>
        <v/>
      </c>
      <c r="U157" s="34" t="str">
        <f>IF(入力シート!$K69="","",IF(($DT157-EM$146)&lt;=0,"",MID(入力シート!$K69,($DT157-EM$146),1)))</f>
        <v/>
      </c>
      <c r="V157" s="36" t="str">
        <f>IF(入力シート!$K69="","",IF(($DT157-EN$146)&lt;=0,"",MID(入力シート!$K69,($DT157-EN$146),1)))</f>
        <v/>
      </c>
      <c r="W157" s="35" t="str">
        <f>IF(入力シート!$K69="","",IF(($DT157-EO$146)&lt;=0,"",MID(入力シート!$K69,($DT157-EO$146),1)))</f>
        <v/>
      </c>
      <c r="X157" s="34" t="str">
        <f>IF(入力シート!$K69="","",IF(($DT157-EP$146)&lt;=0,"",MID(入力シート!$K69,($DT157-EP$146),1)))</f>
        <v/>
      </c>
      <c r="Y157" s="36" t="str">
        <f>IF(入力シート!$K69="","",IF(($DT157-EQ$146)&lt;=0,"",MID(入力シート!$K69,($DT157-EQ$146),1)))</f>
        <v/>
      </c>
      <c r="Z157" s="272" t="str">
        <f>IF(入力シート!$K69="","",IF(($DT157-ER$146)&lt;=0,"",MID(入力シート!$K69,($DT157-ER$146),1)))</f>
        <v/>
      </c>
      <c r="AA157" s="875" t="s">
        <v>246</v>
      </c>
      <c r="AB157" s="875"/>
      <c r="AG157" s="338"/>
      <c r="AH157" s="1098"/>
      <c r="AI157" s="1096" t="s">
        <v>295</v>
      </c>
      <c r="AJ157" s="1096"/>
      <c r="AK157" s="1096"/>
      <c r="AL157" s="1096"/>
      <c r="AM157" s="1096"/>
      <c r="AN157" s="299" t="s">
        <v>296</v>
      </c>
      <c r="AO157" s="300"/>
      <c r="AP157" s="300"/>
      <c r="AQ157" s="300"/>
      <c r="AR157" s="300"/>
      <c r="AS157" s="300"/>
      <c r="AT157" s="300"/>
      <c r="AU157" s="300"/>
      <c r="AV157" s="300"/>
      <c r="AW157" s="271" t="str">
        <f>IF(入力シート!$Z69="","",IF((⑨登録票!$EA157-⑨登録票!EK$146)&lt;=0,"",MID(入力シート!$Z69,$EA157-EK$146,1)))</f>
        <v/>
      </c>
      <c r="AX157" s="35" t="str">
        <f>IF(入力シート!$Z69="","",IF((⑨登録票!$EA157-⑨登録票!EL$146)&lt;=0,"",MID(入力シート!$Z69,$EA157-EL$146,1)))</f>
        <v/>
      </c>
      <c r="AY157" s="34" t="str">
        <f>IF(入力シート!$Z69="","",IF((⑨登録票!$EA157-⑨登録票!EM$146)&lt;=0,"",MID(入力シート!$Z69,$EA157-EM$146,1)))</f>
        <v/>
      </c>
      <c r="AZ157" s="36" t="str">
        <f>IF(入力シート!$Z69="","",IF((⑨登録票!$EA157-⑨登録票!EN$146)&lt;=0,"",MID(入力シート!$Z69,$EA157-EN$146,1)))</f>
        <v/>
      </c>
      <c r="BA157" s="35" t="str">
        <f>IF(入力シート!$Z69="","",IF((⑨登録票!$EA157-⑨登録票!EO$146)&lt;=0,"",MID(入力シート!$Z69,$EA157-EO$146,1)))</f>
        <v/>
      </c>
      <c r="BB157" s="34" t="str">
        <f>IF(入力シート!$Z69="","",IF((⑨登録票!$EA157-⑨登録票!EP$146)&lt;=0,"",MID(入力シート!$Z69,$EA157-EP$146,1)))</f>
        <v/>
      </c>
      <c r="BC157" s="36" t="str">
        <f>IF(入力シート!$Z69="","",IF((⑨登録票!$EA157-⑨登録票!EQ$146)&lt;=0,"",MID(入力シート!$Z69,$EA157-EQ$146,1)))</f>
        <v/>
      </c>
      <c r="BD157" s="272" t="str">
        <f>IF(入力シート!$Z69="","",IF((⑨登録票!$EA157-⑨登録票!ER$146)&lt;=0,"",MID(入力シート!$Z69,$EA157-ER$146,1)))</f>
        <v/>
      </c>
      <c r="BE157" s="1105" t="s">
        <v>246</v>
      </c>
      <c r="BF157" s="1105"/>
      <c r="DR157" s="1"/>
      <c r="DS157" s="1"/>
      <c r="DT157" s="37">
        <f>LEN(入力シート!K69)</f>
        <v>0</v>
      </c>
      <c r="DU157" s="833" t="s">
        <v>343</v>
      </c>
      <c r="DV157" s="834"/>
      <c r="DW157" s="1"/>
      <c r="DX157" s="1"/>
      <c r="DY157" s="1"/>
      <c r="DZ157" s="1"/>
      <c r="EA157" s="37">
        <f>LEN(入力シート!Z69)</f>
        <v>0</v>
      </c>
      <c r="EB157" s="833" t="s">
        <v>343</v>
      </c>
      <c r="EC157" s="834"/>
      <c r="ED157" s="1"/>
      <c r="EE157" s="1"/>
      <c r="EF157" s="1"/>
    </row>
    <row r="158" spans="3:148" ht="12" customHeight="1">
      <c r="C158" s="1102"/>
      <c r="D158" s="1102"/>
      <c r="E158" s="1100"/>
      <c r="F158" s="1100"/>
      <c r="G158" s="1101" t="s">
        <v>260</v>
      </c>
      <c r="H158" s="1101"/>
      <c r="I158" s="1101"/>
      <c r="J158" s="1101"/>
      <c r="K158" s="1101"/>
      <c r="L158" s="1101"/>
      <c r="M158" s="1101"/>
      <c r="N158" s="1101"/>
      <c r="O158" s="1101"/>
      <c r="P158" s="1101"/>
      <c r="Q158" s="1101"/>
      <c r="R158" s="296"/>
      <c r="S158" s="271" t="str">
        <f>IF(入力シート!$K70="","",IF(($DT158-EK$146)&lt;=0,"",MID(入力シート!$K70,($DT158-EK$146),1)))</f>
        <v/>
      </c>
      <c r="T158" s="35" t="str">
        <f>IF(入力シート!$K70="","",IF(($DT158-EL$146)&lt;=0,"",MID(入力シート!$K70,($DT158-EL$146),1)))</f>
        <v/>
      </c>
      <c r="U158" s="34" t="str">
        <f>IF(入力シート!$K70="","",IF(($DT158-EM$146)&lt;=0,"",MID(入力シート!$K70,($DT158-EM$146),1)))</f>
        <v/>
      </c>
      <c r="V158" s="36" t="str">
        <f>IF(入力シート!$K70="","",IF(($DT158-EN$146)&lt;=0,"",MID(入力シート!$K70,($DT158-EN$146),1)))</f>
        <v/>
      </c>
      <c r="W158" s="35" t="str">
        <f>IF(入力シート!$K70="","",IF(($DT158-EO$146)&lt;=0,"",MID(入力シート!$K70,($DT158-EO$146),1)))</f>
        <v/>
      </c>
      <c r="X158" s="34" t="str">
        <f>IF(入力シート!$K70="","",IF(($DT158-EP$146)&lt;=0,"",MID(入力シート!$K70,($DT158-EP$146),1)))</f>
        <v/>
      </c>
      <c r="Y158" s="36" t="str">
        <f>IF(入力シート!$K70="","",IF(($DT158-EQ$146)&lt;=0,"",MID(入力シート!$K70,($DT158-EQ$146),1)))</f>
        <v/>
      </c>
      <c r="Z158" s="272" t="str">
        <f>IF(入力シート!$K70="","",IF(($DT158-ER$146)&lt;=0,"",MID(入力シート!$K70,($DT158-ER$146),1)))</f>
        <v/>
      </c>
      <c r="AA158" s="875" t="s">
        <v>246</v>
      </c>
      <c r="AB158" s="875"/>
      <c r="AG158" s="338"/>
      <c r="AH158" s="1098"/>
      <c r="AI158" s="1096"/>
      <c r="AJ158" s="1096"/>
      <c r="AK158" s="1096"/>
      <c r="AL158" s="1096"/>
      <c r="AM158" s="1096"/>
      <c r="AN158" s="299" t="s">
        <v>555</v>
      </c>
      <c r="AO158" s="300"/>
      <c r="AP158" s="300"/>
      <c r="AQ158" s="300"/>
      <c r="AR158" s="300"/>
      <c r="AS158" s="300"/>
      <c r="AT158" s="300"/>
      <c r="AU158" s="300"/>
      <c r="AV158" s="300"/>
      <c r="AW158" s="271" t="str">
        <f>IF(入力シート!$Z70="","",IF((⑨登録票!$EA158-⑨登録票!EK$146)&lt;=0,"",MID(入力シート!$Z70,$EA158-EK$146,1)))</f>
        <v/>
      </c>
      <c r="AX158" s="35" t="str">
        <f>IF(入力シート!$Z70="","",IF((⑨登録票!$EA158-⑨登録票!EL$146)&lt;=0,"",MID(入力シート!$Z70,$EA158-EL$146,1)))</f>
        <v/>
      </c>
      <c r="AY158" s="34" t="str">
        <f>IF(入力シート!$Z70="","",IF((⑨登録票!$EA158-⑨登録票!EM$146)&lt;=0,"",MID(入力シート!$Z70,$EA158-EM$146,1)))</f>
        <v/>
      </c>
      <c r="AZ158" s="36" t="str">
        <f>IF(入力シート!$Z70="","",IF((⑨登録票!$EA158-⑨登録票!EN$146)&lt;=0,"",MID(入力シート!$Z70,$EA158-EN$146,1)))</f>
        <v/>
      </c>
      <c r="BA158" s="35" t="str">
        <f>IF(入力シート!$Z70="","",IF((⑨登録票!$EA158-⑨登録票!EO$146)&lt;=0,"",MID(入力シート!$Z70,$EA158-EO$146,1)))</f>
        <v/>
      </c>
      <c r="BB158" s="34" t="str">
        <f>IF(入力シート!$Z70="","",IF((⑨登録票!$EA158-⑨登録票!EP$146)&lt;=0,"",MID(入力シート!$Z70,$EA158-EP$146,1)))</f>
        <v/>
      </c>
      <c r="BC158" s="36" t="str">
        <f>IF(入力シート!$Z70="","",IF((⑨登録票!$EA158-⑨登録票!EQ$146)&lt;=0,"",MID(入力シート!$Z70,$EA158-EQ$146,1)))</f>
        <v/>
      </c>
      <c r="BD158" s="272" t="str">
        <f>IF(入力シート!$Z70="","",IF((⑨登録票!$EA158-⑨登録票!ER$146)&lt;=0,"",MID(入力シート!$Z70,$EA158-ER$146,1)))</f>
        <v/>
      </c>
      <c r="BE158" s="1105" t="s">
        <v>246</v>
      </c>
      <c r="BF158" s="1105"/>
      <c r="DR158" s="1"/>
      <c r="DS158" s="1"/>
      <c r="DT158" s="37">
        <f>LEN(入力シート!K70)</f>
        <v>0</v>
      </c>
      <c r="DU158" s="833" t="s">
        <v>343</v>
      </c>
      <c r="DV158" s="834"/>
      <c r="DW158" s="1"/>
      <c r="DX158" s="1"/>
      <c r="DY158" s="1"/>
      <c r="DZ158" s="1"/>
      <c r="EA158" s="37">
        <f>LEN(入力シート!Z70)</f>
        <v>0</v>
      </c>
      <c r="EB158" s="833" t="s">
        <v>343</v>
      </c>
      <c r="EC158" s="834"/>
      <c r="ED158" s="1"/>
      <c r="EE158" s="1"/>
      <c r="EF158" s="1"/>
    </row>
    <row r="159" spans="3:148" ht="12" customHeight="1">
      <c r="C159" s="1102"/>
      <c r="D159" s="1102"/>
      <c r="E159" s="1100" t="s">
        <v>270</v>
      </c>
      <c r="F159" s="1100"/>
      <c r="G159" s="1101" t="s">
        <v>262</v>
      </c>
      <c r="H159" s="1101"/>
      <c r="I159" s="1101"/>
      <c r="J159" s="1101"/>
      <c r="K159" s="1101"/>
      <c r="L159" s="1101"/>
      <c r="M159" s="1101"/>
      <c r="N159" s="1101"/>
      <c r="O159" s="1101"/>
      <c r="P159" s="1101"/>
      <c r="Q159" s="1101"/>
      <c r="R159" s="296"/>
      <c r="S159" s="271" t="str">
        <f>IF(入力シート!$K71="","",IF(($DT159-EK$146)&lt;=0,"",MID(入力シート!$K71,($DT159-EK$146),1)))</f>
        <v/>
      </c>
      <c r="T159" s="35" t="str">
        <f>IF(入力シート!$K71="","",IF(($DT159-EL$146)&lt;=0,"",MID(入力シート!$K71,($DT159-EL$146),1)))</f>
        <v/>
      </c>
      <c r="U159" s="34" t="str">
        <f>IF(入力シート!$K71="","",IF(($DT159-EM$146)&lt;=0,"",MID(入力シート!$K71,($DT159-EM$146),1)))</f>
        <v/>
      </c>
      <c r="V159" s="36" t="str">
        <f>IF(入力シート!$K71="","",IF(($DT159-EN$146)&lt;=0,"",MID(入力シート!$K71,($DT159-EN$146),1)))</f>
        <v/>
      </c>
      <c r="W159" s="35" t="str">
        <f>IF(入力シート!$K71="","",IF(($DT159-EO$146)&lt;=0,"",MID(入力シート!$K71,($DT159-EO$146),1)))</f>
        <v/>
      </c>
      <c r="X159" s="34" t="str">
        <f>IF(入力シート!$K71="","",IF(($DT159-EP$146)&lt;=0,"",MID(入力シート!$K71,($DT159-EP$146),1)))</f>
        <v/>
      </c>
      <c r="Y159" s="36" t="str">
        <f>IF(入力シート!$K71="","",IF(($DT159-EQ$146)&lt;=0,"",MID(入力シート!$K71,($DT159-EQ$146),1)))</f>
        <v/>
      </c>
      <c r="Z159" s="272" t="str">
        <f>IF(入力シート!$K71="","",IF(($DT159-ER$146)&lt;=0,"",MID(入力シート!$K71,($DT159-ER$146),1)))</f>
        <v/>
      </c>
      <c r="AA159" s="875" t="s">
        <v>246</v>
      </c>
      <c r="AB159" s="875"/>
      <c r="AG159" s="338"/>
      <c r="AH159" s="1098"/>
      <c r="AI159" s="1095" t="s">
        <v>297</v>
      </c>
      <c r="AJ159" s="1095"/>
      <c r="AK159" s="1095"/>
      <c r="AL159" s="1095"/>
      <c r="AM159" s="1095"/>
      <c r="AN159" s="1095"/>
      <c r="AO159" s="1095"/>
      <c r="AP159" s="1095"/>
      <c r="AQ159" s="1095"/>
      <c r="AR159" s="1095"/>
      <c r="AS159" s="1095"/>
      <c r="AT159" s="1095"/>
      <c r="AU159" s="1095"/>
      <c r="AV159" s="299"/>
      <c r="AW159" s="271" t="str">
        <f>IF(入力シート!$Z71="","",IF((⑨登録票!$EA159-⑨登録票!EK$146)&lt;=0,"",MID(入力シート!$Z71,$EA159-EK$146,1)))</f>
        <v/>
      </c>
      <c r="AX159" s="35" t="str">
        <f>IF(入力シート!$Z71="","",IF((⑨登録票!$EA159-⑨登録票!EL$146)&lt;=0,"",MID(入力シート!$Z71,$EA159-EL$146,1)))</f>
        <v/>
      </c>
      <c r="AY159" s="34" t="str">
        <f>IF(入力シート!$Z71="","",IF((⑨登録票!$EA159-⑨登録票!EM$146)&lt;=0,"",MID(入力シート!$Z71,$EA159-EM$146,1)))</f>
        <v/>
      </c>
      <c r="AZ159" s="36" t="str">
        <f>IF(入力シート!$Z71="","",IF((⑨登録票!$EA159-⑨登録票!EN$146)&lt;=0,"",MID(入力シート!$Z71,$EA159-EN$146,1)))</f>
        <v/>
      </c>
      <c r="BA159" s="35" t="str">
        <f>IF(入力シート!$Z71="","",IF((⑨登録票!$EA159-⑨登録票!EO$146)&lt;=0,"",MID(入力シート!$Z71,$EA159-EO$146,1)))</f>
        <v/>
      </c>
      <c r="BB159" s="34" t="str">
        <f>IF(入力シート!$Z71="","",IF((⑨登録票!$EA159-⑨登録票!EP$146)&lt;=0,"",MID(入力シート!$Z71,$EA159-EP$146,1)))</f>
        <v/>
      </c>
      <c r="BC159" s="36" t="str">
        <f>IF(入力シート!$Z71="","",IF((⑨登録票!$EA159-⑨登録票!EQ$146)&lt;=0,"",MID(入力シート!$Z71,$EA159-EQ$146,1)))</f>
        <v/>
      </c>
      <c r="BD159" s="272" t="str">
        <f>IF(入力シート!$Z71="","",IF((⑨登録票!$EA159-⑨登録票!ER$146)&lt;=0,"",MID(入力シート!$Z71,$EA159-ER$146,1)))</f>
        <v/>
      </c>
      <c r="BE159" s="1105" t="s">
        <v>246</v>
      </c>
      <c r="BF159" s="1105"/>
      <c r="DR159" s="1"/>
      <c r="DS159" s="1"/>
      <c r="DT159" s="37">
        <f>LEN(入力シート!K71)</f>
        <v>0</v>
      </c>
      <c r="DU159" s="833" t="s">
        <v>343</v>
      </c>
      <c r="DV159" s="834"/>
      <c r="DW159" s="1"/>
      <c r="DX159" s="1"/>
      <c r="DY159" s="1"/>
      <c r="DZ159" s="1"/>
      <c r="EA159" s="37">
        <f>LEN(入力シート!Z71)</f>
        <v>0</v>
      </c>
      <c r="EB159" s="833" t="s">
        <v>343</v>
      </c>
      <c r="EC159" s="834"/>
      <c r="ED159" s="1"/>
      <c r="EE159" s="1"/>
      <c r="EF159" s="1"/>
    </row>
    <row r="160" spans="3:148" ht="12" customHeight="1">
      <c r="C160" s="1102"/>
      <c r="D160" s="1102"/>
      <c r="E160" s="1100"/>
      <c r="F160" s="1100"/>
      <c r="G160" s="1101" t="s">
        <v>263</v>
      </c>
      <c r="H160" s="1101"/>
      <c r="I160" s="1101"/>
      <c r="J160" s="1101"/>
      <c r="K160" s="1101"/>
      <c r="L160" s="1101"/>
      <c r="M160" s="1101"/>
      <c r="N160" s="1101"/>
      <c r="O160" s="1101"/>
      <c r="P160" s="1101"/>
      <c r="Q160" s="1101"/>
      <c r="R160" s="296"/>
      <c r="S160" s="271" t="str">
        <f>IF(入力シート!$K72="","",IF(($DT160-EK$146)&lt;=0,"",MID(入力シート!$K72,($DT160-EK$146),1)))</f>
        <v/>
      </c>
      <c r="T160" s="35" t="str">
        <f>IF(入力シート!$K72="","",IF(($DT160-EL$146)&lt;=0,"",MID(入力シート!$K72,($DT160-EL$146),1)))</f>
        <v/>
      </c>
      <c r="U160" s="34" t="str">
        <f>IF(入力シート!$K72="","",IF(($DT160-EM$146)&lt;=0,"",MID(入力シート!$K72,($DT160-EM$146),1)))</f>
        <v/>
      </c>
      <c r="V160" s="36" t="str">
        <f>IF(入力シート!$K72="","",IF(($DT160-EN$146)&lt;=0,"",MID(入力シート!$K72,($DT160-EN$146),1)))</f>
        <v/>
      </c>
      <c r="W160" s="35" t="str">
        <f>IF(入力シート!$K72="","",IF(($DT160-EO$146)&lt;=0,"",MID(入力シート!$K72,($DT160-EO$146),1)))</f>
        <v/>
      </c>
      <c r="X160" s="34" t="str">
        <f>IF(入力シート!$K72="","",IF(($DT160-EP$146)&lt;=0,"",MID(入力シート!$K72,($DT160-EP$146),1)))</f>
        <v/>
      </c>
      <c r="Y160" s="36" t="str">
        <f>IF(入力シート!$K72="","",IF(($DT160-EQ$146)&lt;=0,"",MID(入力シート!$K72,($DT160-EQ$146),1)))</f>
        <v/>
      </c>
      <c r="Z160" s="272" t="str">
        <f>IF(入力シート!$K72="","",IF(($DT160-ER$146)&lt;=0,"",MID(入力シート!$K72,($DT160-ER$146),1)))</f>
        <v/>
      </c>
      <c r="AA160" s="875" t="s">
        <v>246</v>
      </c>
      <c r="AB160" s="875"/>
      <c r="AG160" s="338"/>
      <c r="AH160" s="1098"/>
      <c r="AI160" s="1095" t="s">
        <v>298</v>
      </c>
      <c r="AJ160" s="1095"/>
      <c r="AK160" s="1095"/>
      <c r="AL160" s="1095"/>
      <c r="AM160" s="1095"/>
      <c r="AN160" s="1095"/>
      <c r="AO160" s="1095"/>
      <c r="AP160" s="1095"/>
      <c r="AQ160" s="1095"/>
      <c r="AR160" s="1095"/>
      <c r="AS160" s="1095"/>
      <c r="AT160" s="1095"/>
      <c r="AU160" s="1095"/>
      <c r="AV160" s="299"/>
      <c r="AW160" s="271" t="str">
        <f>IF(入力シート!$Z72="","",IF((⑨登録票!$EA160-⑨登録票!EK$146)&lt;=0,"",MID(入力シート!$Z72,$EA160-EK$146,1)))</f>
        <v/>
      </c>
      <c r="AX160" s="35" t="str">
        <f>IF(入力シート!$Z72="","",IF((⑨登録票!$EA160-⑨登録票!EL$146)&lt;=0,"",MID(入力シート!$Z72,$EA160-EL$146,1)))</f>
        <v/>
      </c>
      <c r="AY160" s="34" t="str">
        <f>IF(入力シート!$Z72="","",IF((⑨登録票!$EA160-⑨登録票!EM$146)&lt;=0,"",MID(入力シート!$Z72,$EA160-EM$146,1)))</f>
        <v/>
      </c>
      <c r="AZ160" s="36" t="str">
        <f>IF(入力シート!$Z72="","",IF((⑨登録票!$EA160-⑨登録票!EN$146)&lt;=0,"",MID(入力シート!$Z72,$EA160-EN$146,1)))</f>
        <v/>
      </c>
      <c r="BA160" s="35" t="str">
        <f>IF(入力シート!$Z72="","",IF((⑨登録票!$EA160-⑨登録票!EO$146)&lt;=0,"",MID(入力シート!$Z72,$EA160-EO$146,1)))</f>
        <v/>
      </c>
      <c r="BB160" s="34" t="str">
        <f>IF(入力シート!$Z72="","",IF((⑨登録票!$EA160-⑨登録票!EP$146)&lt;=0,"",MID(入力シート!$Z72,$EA160-EP$146,1)))</f>
        <v/>
      </c>
      <c r="BC160" s="36" t="str">
        <f>IF(入力シート!$Z72="","",IF((⑨登録票!$EA160-⑨登録票!EQ$146)&lt;=0,"",MID(入力シート!$Z72,$EA160-EQ$146,1)))</f>
        <v/>
      </c>
      <c r="BD160" s="272" t="str">
        <f>IF(入力シート!$Z72="","",IF((⑨登録票!$EA160-⑨登録票!ER$146)&lt;=0,"",MID(入力シート!$Z72,$EA160-ER$146,1)))</f>
        <v/>
      </c>
      <c r="BE160" s="1105" t="s">
        <v>246</v>
      </c>
      <c r="BF160" s="1105"/>
      <c r="DR160" s="1"/>
      <c r="DS160" s="1"/>
      <c r="DT160" s="37">
        <f>LEN(入力シート!K72)</f>
        <v>0</v>
      </c>
      <c r="DU160" s="833" t="s">
        <v>343</v>
      </c>
      <c r="DV160" s="834"/>
      <c r="DW160" s="1"/>
      <c r="DX160" s="1"/>
      <c r="DY160" s="1"/>
      <c r="DZ160" s="1"/>
      <c r="EA160" s="37">
        <f>LEN(入力シート!Z72)</f>
        <v>0</v>
      </c>
      <c r="EB160" s="833" t="s">
        <v>343</v>
      </c>
      <c r="EC160" s="834"/>
      <c r="ED160" s="1"/>
      <c r="EE160" s="1"/>
      <c r="EF160" s="1"/>
    </row>
    <row r="161" spans="3:203" ht="12" customHeight="1">
      <c r="C161" s="1102"/>
      <c r="D161" s="1102"/>
      <c r="E161" s="1100"/>
      <c r="F161" s="1100"/>
      <c r="G161" s="1101" t="s">
        <v>553</v>
      </c>
      <c r="H161" s="1101"/>
      <c r="I161" s="1101"/>
      <c r="J161" s="1101"/>
      <c r="K161" s="1101"/>
      <c r="L161" s="1101"/>
      <c r="M161" s="1101"/>
      <c r="N161" s="1101"/>
      <c r="O161" s="1101"/>
      <c r="P161" s="1101"/>
      <c r="Q161" s="1101"/>
      <c r="R161" s="296"/>
      <c r="S161" s="271" t="str">
        <f>IF(入力シート!$K73="","",IF(($DT161-EK$146)&lt;=0,"",MID(入力シート!$K73,($DT161-EK$146),1)))</f>
        <v/>
      </c>
      <c r="T161" s="35" t="str">
        <f>IF(入力シート!$K73="","",IF(($DT161-EL$146)&lt;=0,"",MID(入力シート!$K73,($DT161-EL$146),1)))</f>
        <v/>
      </c>
      <c r="U161" s="34" t="str">
        <f>IF(入力シート!$K73="","",IF(($DT161-EM$146)&lt;=0,"",MID(入力シート!$K73,($DT161-EM$146),1)))</f>
        <v/>
      </c>
      <c r="V161" s="36" t="str">
        <f>IF(入力シート!$K73="","",IF(($DT161-EN$146)&lt;=0,"",MID(入力シート!$K73,($DT161-EN$146),1)))</f>
        <v/>
      </c>
      <c r="W161" s="35" t="str">
        <f>IF(入力シート!$K73="","",IF(($DT161-EO$146)&lt;=0,"",MID(入力シート!$K73,($DT161-EO$146),1)))</f>
        <v/>
      </c>
      <c r="X161" s="34" t="str">
        <f>IF(入力シート!$K73="","",IF(($DT161-EP$146)&lt;=0,"",MID(入力シート!$K73,($DT161-EP$146),1)))</f>
        <v/>
      </c>
      <c r="Y161" s="36" t="str">
        <f>IF(入力シート!$K73="","",IF(($DT161-EQ$146)&lt;=0,"",MID(入力シート!$K73,($DT161-EQ$146),1)))</f>
        <v/>
      </c>
      <c r="Z161" s="272" t="str">
        <f>IF(入力シート!$K73="","",IF(($DT161-ER$146)&lt;=0,"",MID(入力シート!$K73,($DT161-ER$146),1)))</f>
        <v/>
      </c>
      <c r="AA161" s="875" t="s">
        <v>246</v>
      </c>
      <c r="AB161" s="875"/>
      <c r="AG161" s="338"/>
      <c r="AH161" s="1098"/>
      <c r="AI161" s="1095" t="s">
        <v>299</v>
      </c>
      <c r="AJ161" s="1095"/>
      <c r="AK161" s="1095"/>
      <c r="AL161" s="1095"/>
      <c r="AM161" s="1095"/>
      <c r="AN161" s="1095"/>
      <c r="AO161" s="1095"/>
      <c r="AP161" s="1095"/>
      <c r="AQ161" s="1095"/>
      <c r="AR161" s="1095"/>
      <c r="AS161" s="1095"/>
      <c r="AT161" s="1095"/>
      <c r="AU161" s="1095"/>
      <c r="AV161" s="299"/>
      <c r="AW161" s="271" t="str">
        <f>IF(入力シート!$Z73="","",IF((⑨登録票!$EA161-⑨登録票!EK$146)&lt;=0,"",MID(入力シート!$Z73,$EA161-EK$146,1)))</f>
        <v/>
      </c>
      <c r="AX161" s="35" t="str">
        <f>IF(入力シート!$Z73="","",IF((⑨登録票!$EA161-⑨登録票!EL$146)&lt;=0,"",MID(入力シート!$Z73,$EA161-EL$146,1)))</f>
        <v/>
      </c>
      <c r="AY161" s="34" t="str">
        <f>IF(入力シート!$Z73="","",IF((⑨登録票!$EA161-⑨登録票!EM$146)&lt;=0,"",MID(入力シート!$Z73,$EA161-EM$146,1)))</f>
        <v/>
      </c>
      <c r="AZ161" s="36" t="str">
        <f>IF(入力シート!$Z73="","",IF((⑨登録票!$EA161-⑨登録票!EN$146)&lt;=0,"",MID(入力シート!$Z73,$EA161-EN$146,1)))</f>
        <v/>
      </c>
      <c r="BA161" s="35" t="str">
        <f>IF(入力シート!$Z73="","",IF((⑨登録票!$EA161-⑨登録票!EO$146)&lt;=0,"",MID(入力シート!$Z73,$EA161-EO$146,1)))</f>
        <v/>
      </c>
      <c r="BB161" s="34" t="str">
        <f>IF(入力シート!$Z73="","",IF((⑨登録票!$EA161-⑨登録票!EP$146)&lt;=0,"",MID(入力シート!$Z73,$EA161-EP$146,1)))</f>
        <v/>
      </c>
      <c r="BC161" s="36" t="str">
        <f>IF(入力シート!$Z73="","",IF((⑨登録票!$EA161-⑨登録票!EQ$146)&lt;=0,"",MID(入力シート!$Z73,$EA161-EQ$146,1)))</f>
        <v/>
      </c>
      <c r="BD161" s="272" t="str">
        <f>IF(入力シート!$Z73="","",IF((⑨登録票!$EA161-⑨登録票!ER$146)&lt;=0,"",MID(入力シート!$Z73,$EA161-ER$146,1)))</f>
        <v/>
      </c>
      <c r="BE161" s="1105" t="s">
        <v>246</v>
      </c>
      <c r="BF161" s="1105"/>
      <c r="DR161" s="1"/>
      <c r="DS161" s="1"/>
      <c r="DT161" s="37">
        <f>LEN(入力シート!K73)</f>
        <v>0</v>
      </c>
      <c r="DU161" s="833" t="s">
        <v>343</v>
      </c>
      <c r="DV161" s="834"/>
      <c r="DW161" s="1"/>
      <c r="DX161" s="1"/>
      <c r="DY161" s="1"/>
      <c r="DZ161" s="1"/>
      <c r="EA161" s="37">
        <f>LEN(入力シート!Z73)</f>
        <v>0</v>
      </c>
      <c r="EB161" s="833" t="s">
        <v>343</v>
      </c>
      <c r="EC161" s="834"/>
      <c r="ED161" s="1"/>
      <c r="EE161" s="1"/>
      <c r="EF161" s="1"/>
    </row>
    <row r="162" spans="3:203" ht="12" customHeight="1">
      <c r="C162" s="1102"/>
      <c r="D162" s="1102"/>
      <c r="E162" s="1100"/>
      <c r="F162" s="1100"/>
      <c r="G162" s="1101" t="s">
        <v>264</v>
      </c>
      <c r="H162" s="1101"/>
      <c r="I162" s="1101"/>
      <c r="J162" s="1101"/>
      <c r="K162" s="1101"/>
      <c r="L162" s="1101"/>
      <c r="M162" s="1101"/>
      <c r="N162" s="1101"/>
      <c r="O162" s="1101"/>
      <c r="P162" s="1101"/>
      <c r="Q162" s="1101"/>
      <c r="R162" s="296"/>
      <c r="S162" s="271" t="str">
        <f>IF(入力シート!$K74="","",IF(($DT162-EK$146)&lt;=0,"",MID(入力シート!$K74,($DT162-EK$146),1)))</f>
        <v/>
      </c>
      <c r="T162" s="35" t="str">
        <f>IF(入力シート!$K74="","",IF(($DT162-EL$146)&lt;=0,"",MID(入力シート!$K74,($DT162-EL$146),1)))</f>
        <v/>
      </c>
      <c r="U162" s="34" t="str">
        <f>IF(入力シート!$K74="","",IF(($DT162-EM$146)&lt;=0,"",MID(入力シート!$K74,($DT162-EM$146),1)))</f>
        <v/>
      </c>
      <c r="V162" s="36" t="str">
        <f>IF(入力シート!$K74="","",IF(($DT162-EN$146)&lt;=0,"",MID(入力シート!$K74,($DT162-EN$146),1)))</f>
        <v/>
      </c>
      <c r="W162" s="35" t="str">
        <f>IF(入力シート!$K74="","",IF(($DT162-EO$146)&lt;=0,"",MID(入力シート!$K74,($DT162-EO$146),1)))</f>
        <v/>
      </c>
      <c r="X162" s="34" t="str">
        <f>IF(入力シート!$K74="","",IF(($DT162-EP$146)&lt;=0,"",MID(入力シート!$K74,($DT162-EP$146),1)))</f>
        <v/>
      </c>
      <c r="Y162" s="36" t="str">
        <f>IF(入力シート!$K74="","",IF(($DT162-EQ$146)&lt;=0,"",MID(入力シート!$K74,($DT162-EQ$146),1)))</f>
        <v/>
      </c>
      <c r="Z162" s="272" t="str">
        <f>IF(入力シート!$K74="","",IF(($DT162-ER$146)&lt;=0,"",MID(入力シート!$K74,($DT162-ER$146),1)))</f>
        <v/>
      </c>
      <c r="AA162" s="875" t="s">
        <v>246</v>
      </c>
      <c r="AB162" s="875"/>
      <c r="AG162" s="338"/>
      <c r="AH162" s="1098"/>
      <c r="AI162" s="1095" t="s">
        <v>300</v>
      </c>
      <c r="AJ162" s="1095"/>
      <c r="AK162" s="1095"/>
      <c r="AL162" s="1095"/>
      <c r="AM162" s="1095"/>
      <c r="AN162" s="1095"/>
      <c r="AO162" s="1095"/>
      <c r="AP162" s="1095"/>
      <c r="AQ162" s="1095"/>
      <c r="AR162" s="1095"/>
      <c r="AS162" s="1095"/>
      <c r="AT162" s="1095"/>
      <c r="AU162" s="1095"/>
      <c r="AV162" s="299"/>
      <c r="AW162" s="271" t="str">
        <f>IF(入力シート!$Z74="","",IF((⑨登録票!$EA162-⑨登録票!EK$146)&lt;=0,"",MID(入力シート!$Z74,$EA162-EK$146,1)))</f>
        <v/>
      </c>
      <c r="AX162" s="35" t="str">
        <f>IF(入力シート!$Z74="","",IF((⑨登録票!$EA162-⑨登録票!EL$146)&lt;=0,"",MID(入力シート!$Z74,$EA162-EL$146,1)))</f>
        <v/>
      </c>
      <c r="AY162" s="34" t="str">
        <f>IF(入力シート!$Z74="","",IF((⑨登録票!$EA162-⑨登録票!EM$146)&lt;=0,"",MID(入力シート!$Z74,$EA162-EM$146,1)))</f>
        <v/>
      </c>
      <c r="AZ162" s="36" t="str">
        <f>IF(入力シート!$Z74="","",IF((⑨登録票!$EA162-⑨登録票!EN$146)&lt;=0,"",MID(入力シート!$Z74,$EA162-EN$146,1)))</f>
        <v/>
      </c>
      <c r="BA162" s="35" t="str">
        <f>IF(入力シート!$Z74="","",IF((⑨登録票!$EA162-⑨登録票!EO$146)&lt;=0,"",MID(入力シート!$Z74,$EA162-EO$146,1)))</f>
        <v/>
      </c>
      <c r="BB162" s="34" t="str">
        <f>IF(入力シート!$Z74="","",IF((⑨登録票!$EA162-⑨登録票!EP$146)&lt;=0,"",MID(入力シート!$Z74,$EA162-EP$146,1)))</f>
        <v/>
      </c>
      <c r="BC162" s="36" t="str">
        <f>IF(入力シート!$Z74="","",IF((⑨登録票!$EA162-⑨登録票!EQ$146)&lt;=0,"",MID(入力シート!$Z74,$EA162-EQ$146,1)))</f>
        <v/>
      </c>
      <c r="BD162" s="272" t="str">
        <f>IF(入力シート!$Z74="","",IF((⑨登録票!$EA162-⑨登録票!ER$146)&lt;=0,"",MID(入力シート!$Z74,$EA162-ER$146,1)))</f>
        <v/>
      </c>
      <c r="BE162" s="1105" t="s">
        <v>246</v>
      </c>
      <c r="BF162" s="1105"/>
      <c r="DR162" s="1"/>
      <c r="DS162" s="1"/>
      <c r="DT162" s="37">
        <f>LEN(入力シート!K74)</f>
        <v>0</v>
      </c>
      <c r="DU162" s="833" t="s">
        <v>343</v>
      </c>
      <c r="DV162" s="834"/>
      <c r="DW162" s="1"/>
      <c r="DX162" s="1"/>
      <c r="DY162" s="1"/>
      <c r="DZ162" s="1"/>
      <c r="EA162" s="37">
        <f>LEN(入力シート!Z74)</f>
        <v>0</v>
      </c>
      <c r="EB162" s="833" t="s">
        <v>343</v>
      </c>
      <c r="EC162" s="834"/>
      <c r="ED162" s="1"/>
      <c r="EE162" s="1"/>
      <c r="EF162" s="1"/>
    </row>
    <row r="163" spans="3:203" ht="12" customHeight="1">
      <c r="C163" s="1102"/>
      <c r="D163" s="1102"/>
      <c r="E163" s="1100"/>
      <c r="F163" s="1100"/>
      <c r="G163" s="1101" t="s">
        <v>265</v>
      </c>
      <c r="H163" s="1101"/>
      <c r="I163" s="1101"/>
      <c r="J163" s="1101"/>
      <c r="K163" s="1101"/>
      <c r="L163" s="1101"/>
      <c r="M163" s="1101"/>
      <c r="N163" s="1101"/>
      <c r="O163" s="1101"/>
      <c r="P163" s="1101"/>
      <c r="Q163" s="1101"/>
      <c r="R163" s="296"/>
      <c r="S163" s="271" t="str">
        <f>IF(入力シート!$K75="","",IF(($DT163-EK$146)&lt;=0,"",MID(入力シート!$K75,($DT163-EK$146),1)))</f>
        <v/>
      </c>
      <c r="T163" s="35" t="str">
        <f>IF(入力シート!$K75="","",IF(($DT163-EL$146)&lt;=0,"",MID(入力シート!$K75,($DT163-EL$146),1)))</f>
        <v/>
      </c>
      <c r="U163" s="34" t="str">
        <f>IF(入力シート!$K75="","",IF(($DT163-EM$146)&lt;=0,"",MID(入力シート!$K75,($DT163-EM$146),1)))</f>
        <v/>
      </c>
      <c r="V163" s="36" t="str">
        <f>IF(入力シート!$K75="","",IF(($DT163-EN$146)&lt;=0,"",MID(入力シート!$K75,($DT163-EN$146),1)))</f>
        <v/>
      </c>
      <c r="W163" s="35" t="str">
        <f>IF(入力シート!$K75="","",IF(($DT163-EO$146)&lt;=0,"",MID(入力シート!$K75,($DT163-EO$146),1)))</f>
        <v/>
      </c>
      <c r="X163" s="34" t="str">
        <f>IF(入力シート!$K75="","",IF(($DT163-EP$146)&lt;=0,"",MID(入力シート!$K75,($DT163-EP$146),1)))</f>
        <v/>
      </c>
      <c r="Y163" s="36" t="str">
        <f>IF(入力シート!$K75="","",IF(($DT163-EQ$146)&lt;=0,"",MID(入力シート!$K75,($DT163-EQ$146),1)))</f>
        <v/>
      </c>
      <c r="Z163" s="272" t="str">
        <f>IF(入力シート!$K75="","",IF(($DT163-ER$146)&lt;=0,"",MID(入力シート!$K75,($DT163-ER$146),1)))</f>
        <v/>
      </c>
      <c r="AA163" s="875" t="s">
        <v>246</v>
      </c>
      <c r="AB163" s="875"/>
      <c r="AG163" s="338"/>
      <c r="AH163" s="1098"/>
      <c r="AI163" s="1095" t="s">
        <v>301</v>
      </c>
      <c r="AJ163" s="1095"/>
      <c r="AK163" s="1095"/>
      <c r="AL163" s="1095"/>
      <c r="AM163" s="1095"/>
      <c r="AN163" s="1095"/>
      <c r="AO163" s="1095"/>
      <c r="AP163" s="1095"/>
      <c r="AQ163" s="1095"/>
      <c r="AR163" s="1095"/>
      <c r="AS163" s="1095"/>
      <c r="AT163" s="1095"/>
      <c r="AU163" s="1095"/>
      <c r="AV163" s="299"/>
      <c r="AW163" s="271" t="str">
        <f>IF(入力シート!$Z75="","",IF((⑨登録票!$EA163-⑨登録票!EK$146)&lt;=0,"",MID(入力シート!$Z75,$EA163-EK$146,1)))</f>
        <v/>
      </c>
      <c r="AX163" s="35" t="str">
        <f>IF(入力シート!$Z75="","",IF((⑨登録票!$EA163-⑨登録票!EL$146)&lt;=0,"",MID(入力シート!$Z75,$EA163-EL$146,1)))</f>
        <v/>
      </c>
      <c r="AY163" s="34" t="str">
        <f>IF(入力シート!$Z75="","",IF((⑨登録票!$EA163-⑨登録票!EM$146)&lt;=0,"",MID(入力シート!$Z75,$EA163-EM$146,1)))</f>
        <v/>
      </c>
      <c r="AZ163" s="36" t="str">
        <f>IF(入力シート!$Z75="","",IF((⑨登録票!$EA163-⑨登録票!EN$146)&lt;=0,"",MID(入力シート!$Z75,$EA163-EN$146,1)))</f>
        <v/>
      </c>
      <c r="BA163" s="35" t="str">
        <f>IF(入力シート!$Z75="","",IF((⑨登録票!$EA163-⑨登録票!EO$146)&lt;=0,"",MID(入力シート!$Z75,$EA163-EO$146,1)))</f>
        <v/>
      </c>
      <c r="BB163" s="34" t="str">
        <f>IF(入力シート!$Z75="","",IF((⑨登録票!$EA163-⑨登録票!EP$146)&lt;=0,"",MID(入力シート!$Z75,$EA163-EP$146,1)))</f>
        <v/>
      </c>
      <c r="BC163" s="36" t="str">
        <f>IF(入力シート!$Z75="","",IF((⑨登録票!$EA163-⑨登録票!EQ$146)&lt;=0,"",MID(入力シート!$Z75,$EA163-EQ$146,1)))</f>
        <v/>
      </c>
      <c r="BD163" s="272" t="str">
        <f>IF(入力シート!$Z75="","",IF((⑨登録票!$EA163-⑨登録票!ER$146)&lt;=0,"",MID(入力シート!$Z75,$EA163-ER$146,1)))</f>
        <v/>
      </c>
      <c r="BE163" s="1105" t="s">
        <v>246</v>
      </c>
      <c r="BF163" s="1105"/>
      <c r="DR163" s="1"/>
      <c r="DS163" s="1"/>
      <c r="DT163" s="37">
        <f>LEN(入力シート!K75)</f>
        <v>0</v>
      </c>
      <c r="DU163" s="833" t="s">
        <v>343</v>
      </c>
      <c r="DV163" s="834"/>
      <c r="DW163" s="1"/>
      <c r="DX163" s="1"/>
      <c r="DY163" s="1"/>
      <c r="DZ163" s="1"/>
      <c r="EA163" s="37">
        <f>LEN(入力シート!Z75)</f>
        <v>0</v>
      </c>
      <c r="EB163" s="833" t="s">
        <v>343</v>
      </c>
      <c r="EC163" s="834"/>
      <c r="ED163" s="1"/>
      <c r="EE163" s="1"/>
      <c r="EF163" s="1"/>
    </row>
    <row r="164" spans="3:203" ht="12" customHeight="1">
      <c r="C164" s="1102"/>
      <c r="D164" s="1102"/>
      <c r="E164" s="1100"/>
      <c r="F164" s="1100"/>
      <c r="G164" s="1101" t="s">
        <v>266</v>
      </c>
      <c r="H164" s="1101"/>
      <c r="I164" s="1101"/>
      <c r="J164" s="1101"/>
      <c r="K164" s="1101"/>
      <c r="L164" s="1101"/>
      <c r="M164" s="1101"/>
      <c r="N164" s="1101"/>
      <c r="O164" s="1101"/>
      <c r="P164" s="1101"/>
      <c r="Q164" s="1101"/>
      <c r="R164" s="296"/>
      <c r="S164" s="271" t="str">
        <f>IF(入力シート!$K76="","",IF(($DT164-EK$146)&lt;=0,"",MID(入力シート!$K76,($DT164-EK$146),1)))</f>
        <v/>
      </c>
      <c r="T164" s="35" t="str">
        <f>IF(入力シート!$K76="","",IF(($DT164-EL$146)&lt;=0,"",MID(入力シート!$K76,($DT164-EL$146),1)))</f>
        <v/>
      </c>
      <c r="U164" s="34" t="str">
        <f>IF(入力シート!$K76="","",IF(($DT164-EM$146)&lt;=0,"",MID(入力シート!$K76,($DT164-EM$146),1)))</f>
        <v/>
      </c>
      <c r="V164" s="36" t="str">
        <f>IF(入力シート!$K76="","",IF(($DT164-EN$146)&lt;=0,"",MID(入力シート!$K76,($DT164-EN$146),1)))</f>
        <v/>
      </c>
      <c r="W164" s="35" t="str">
        <f>IF(入力シート!$K76="","",IF(($DT164-EO$146)&lt;=0,"",MID(入力シート!$K76,($DT164-EO$146),1)))</f>
        <v/>
      </c>
      <c r="X164" s="34" t="str">
        <f>IF(入力シート!$K76="","",IF(($DT164-EP$146)&lt;=0,"",MID(入力シート!$K76,($DT164-EP$146),1)))</f>
        <v/>
      </c>
      <c r="Y164" s="36" t="str">
        <f>IF(入力シート!$K76="","",IF(($DT164-EQ$146)&lt;=0,"",MID(入力シート!$K76,($DT164-EQ$146),1)))</f>
        <v/>
      </c>
      <c r="Z164" s="272" t="str">
        <f>IF(入力シート!$K76="","",IF(($DT164-ER$146)&lt;=0,"",MID(入力シート!$K76,($DT164-ER$146),1)))</f>
        <v/>
      </c>
      <c r="AA164" s="875" t="s">
        <v>246</v>
      </c>
      <c r="AB164" s="875"/>
      <c r="AG164" s="338"/>
      <c r="AH164" s="1098"/>
      <c r="AI164" s="1095" t="s">
        <v>302</v>
      </c>
      <c r="AJ164" s="1095"/>
      <c r="AK164" s="1095"/>
      <c r="AL164" s="1095"/>
      <c r="AM164" s="1095"/>
      <c r="AN164" s="1095"/>
      <c r="AO164" s="1095"/>
      <c r="AP164" s="1095"/>
      <c r="AQ164" s="1095"/>
      <c r="AR164" s="1095"/>
      <c r="AS164" s="1095"/>
      <c r="AT164" s="1095"/>
      <c r="AU164" s="1095"/>
      <c r="AV164" s="299"/>
      <c r="AW164" s="271" t="str">
        <f>IF(入力シート!$Z76="","",IF((⑨登録票!$EA164-⑨登録票!EK$146)&lt;=0,"",MID(入力シート!$Z76,$EA164-EK$146,1)))</f>
        <v/>
      </c>
      <c r="AX164" s="35" t="str">
        <f>IF(入力シート!$Z76="","",IF((⑨登録票!$EA164-⑨登録票!EL$146)&lt;=0,"",MID(入力シート!$Z76,$EA164-EL$146,1)))</f>
        <v/>
      </c>
      <c r="AY164" s="34" t="str">
        <f>IF(入力シート!$Z76="","",IF((⑨登録票!$EA164-⑨登録票!EM$146)&lt;=0,"",MID(入力シート!$Z76,$EA164-EM$146,1)))</f>
        <v/>
      </c>
      <c r="AZ164" s="36" t="str">
        <f>IF(入力シート!$Z76="","",IF((⑨登録票!$EA164-⑨登録票!EN$146)&lt;=0,"",MID(入力シート!$Z76,$EA164-EN$146,1)))</f>
        <v/>
      </c>
      <c r="BA164" s="35" t="str">
        <f>IF(入力シート!$Z76="","",IF((⑨登録票!$EA164-⑨登録票!EO$146)&lt;=0,"",MID(入力シート!$Z76,$EA164-EO$146,1)))</f>
        <v/>
      </c>
      <c r="BB164" s="34" t="str">
        <f>IF(入力シート!$Z76="","",IF((⑨登録票!$EA164-⑨登録票!EP$146)&lt;=0,"",MID(入力シート!$Z76,$EA164-EP$146,1)))</f>
        <v/>
      </c>
      <c r="BC164" s="36" t="str">
        <f>IF(入力シート!$Z76="","",IF((⑨登録票!$EA164-⑨登録票!EQ$146)&lt;=0,"",MID(入力シート!$Z76,$EA164-EQ$146,1)))</f>
        <v/>
      </c>
      <c r="BD164" s="272" t="str">
        <f>IF(入力シート!$Z76="","",IF((⑨登録票!$EA164-⑨登録票!ER$146)&lt;=0,"",MID(入力シート!$Z76,$EA164-ER$146,1)))</f>
        <v/>
      </c>
      <c r="BE164" s="1105" t="s">
        <v>246</v>
      </c>
      <c r="BF164" s="1105"/>
      <c r="DR164" s="1"/>
      <c r="DS164" s="1"/>
      <c r="DT164" s="37">
        <f>LEN(入力シート!K76)</f>
        <v>0</v>
      </c>
      <c r="DU164" s="833" t="s">
        <v>343</v>
      </c>
      <c r="DV164" s="834"/>
      <c r="DW164" s="1"/>
      <c r="DX164" s="1"/>
      <c r="DY164" s="1"/>
      <c r="DZ164" s="1"/>
      <c r="EA164" s="37">
        <f>LEN(入力シート!Z76)</f>
        <v>0</v>
      </c>
      <c r="EB164" s="833" t="s">
        <v>343</v>
      </c>
      <c r="EC164" s="834"/>
      <c r="ED164" s="1"/>
      <c r="EE164" s="1"/>
      <c r="EF164" s="1"/>
    </row>
    <row r="165" spans="3:203" ht="12" customHeight="1">
      <c r="C165" s="1102"/>
      <c r="D165" s="1102"/>
      <c r="E165" s="1100"/>
      <c r="F165" s="1100"/>
      <c r="G165" s="1101" t="s">
        <v>267</v>
      </c>
      <c r="H165" s="1101"/>
      <c r="I165" s="1101"/>
      <c r="J165" s="1101"/>
      <c r="K165" s="1101"/>
      <c r="L165" s="1101"/>
      <c r="M165" s="1101"/>
      <c r="N165" s="1101"/>
      <c r="O165" s="1101"/>
      <c r="P165" s="1101"/>
      <c r="Q165" s="1101"/>
      <c r="R165" s="296"/>
      <c r="S165" s="271" t="str">
        <f>IF(入力シート!$K77="","",IF(($DT165-EK$146)&lt;=0,"",MID(入力シート!$K77,($DT165-EK$146),1)))</f>
        <v/>
      </c>
      <c r="T165" s="35" t="str">
        <f>IF(入力シート!$K77="","",IF(($DT165-EL$146)&lt;=0,"",MID(入力シート!$K77,($DT165-EL$146),1)))</f>
        <v/>
      </c>
      <c r="U165" s="34" t="str">
        <f>IF(入力シート!$K77="","",IF(($DT165-EM$146)&lt;=0,"",MID(入力シート!$K77,($DT165-EM$146),1)))</f>
        <v/>
      </c>
      <c r="V165" s="36" t="str">
        <f>IF(入力シート!$K77="","",IF(($DT165-EN$146)&lt;=0,"",MID(入力シート!$K77,($DT165-EN$146),1)))</f>
        <v/>
      </c>
      <c r="W165" s="35" t="str">
        <f>IF(入力シート!$K77="","",IF(($DT165-EO$146)&lt;=0,"",MID(入力シート!$K77,($DT165-EO$146),1)))</f>
        <v/>
      </c>
      <c r="X165" s="34" t="str">
        <f>IF(入力シート!$K77="","",IF(($DT165-EP$146)&lt;=0,"",MID(入力シート!$K77,($DT165-EP$146),1)))</f>
        <v/>
      </c>
      <c r="Y165" s="36" t="str">
        <f>IF(入力シート!$K77="","",IF(($DT165-EQ$146)&lt;=0,"",MID(入力シート!$K77,($DT165-EQ$146),1)))</f>
        <v/>
      </c>
      <c r="Z165" s="272" t="str">
        <f>IF(入力シート!$K77="","",IF(($DT165-ER$146)&lt;=0,"",MID(入力シート!$K77,($DT165-ER$146),1)))</f>
        <v/>
      </c>
      <c r="AA165" s="875" t="s">
        <v>246</v>
      </c>
      <c r="AB165" s="875"/>
      <c r="AG165" s="338"/>
      <c r="AH165" s="1098"/>
      <c r="AI165" s="1095" t="s">
        <v>303</v>
      </c>
      <c r="AJ165" s="1095"/>
      <c r="AK165" s="1095"/>
      <c r="AL165" s="1095"/>
      <c r="AM165" s="1095"/>
      <c r="AN165" s="1095"/>
      <c r="AO165" s="1095"/>
      <c r="AP165" s="1095"/>
      <c r="AQ165" s="1095"/>
      <c r="AR165" s="1095"/>
      <c r="AS165" s="1095"/>
      <c r="AT165" s="1095"/>
      <c r="AU165" s="1095"/>
      <c r="AV165" s="299"/>
      <c r="AW165" s="271" t="str">
        <f>IF(入力シート!$Z77="","",IF((⑨登録票!$EA165-⑨登録票!EK$146)&lt;=0,"",MID(入力シート!$Z77,$EA165-EK$146,1)))</f>
        <v/>
      </c>
      <c r="AX165" s="35" t="str">
        <f>IF(入力シート!$Z77="","",IF((⑨登録票!$EA165-⑨登録票!EL$146)&lt;=0,"",MID(入力シート!$Z77,$EA165-EL$146,1)))</f>
        <v/>
      </c>
      <c r="AY165" s="34" t="str">
        <f>IF(入力シート!$Z77="","",IF((⑨登録票!$EA165-⑨登録票!EM$146)&lt;=0,"",MID(入力シート!$Z77,$EA165-EM$146,1)))</f>
        <v/>
      </c>
      <c r="AZ165" s="36" t="str">
        <f>IF(入力シート!$Z77="","",IF((⑨登録票!$EA165-⑨登録票!EN$146)&lt;=0,"",MID(入力シート!$Z77,$EA165-EN$146,1)))</f>
        <v/>
      </c>
      <c r="BA165" s="35" t="str">
        <f>IF(入力シート!$Z77="","",IF((⑨登録票!$EA165-⑨登録票!EO$146)&lt;=0,"",MID(入力シート!$Z77,$EA165-EO$146,1)))</f>
        <v/>
      </c>
      <c r="BB165" s="34" t="str">
        <f>IF(入力シート!$Z77="","",IF((⑨登録票!$EA165-⑨登録票!EP$146)&lt;=0,"",MID(入力シート!$Z77,$EA165-EP$146,1)))</f>
        <v/>
      </c>
      <c r="BC165" s="36" t="str">
        <f>IF(入力シート!$Z77="","",IF((⑨登録票!$EA165-⑨登録票!EQ$146)&lt;=0,"",MID(入力シート!$Z77,$EA165-EQ$146,1)))</f>
        <v/>
      </c>
      <c r="BD165" s="272" t="str">
        <f>IF(入力シート!$Z77="","",IF((⑨登録票!$EA165-⑨登録票!ER$146)&lt;=0,"",MID(入力シート!$Z77,$EA165-ER$146,1)))</f>
        <v/>
      </c>
      <c r="BE165" s="1105" t="s">
        <v>246</v>
      </c>
      <c r="BF165" s="1105"/>
      <c r="DR165" s="1"/>
      <c r="DS165" s="1"/>
      <c r="DT165" s="37">
        <f>LEN(入力シート!K77)</f>
        <v>0</v>
      </c>
      <c r="DU165" s="833" t="s">
        <v>343</v>
      </c>
      <c r="DV165" s="834"/>
      <c r="DW165" s="1"/>
      <c r="DX165" s="1"/>
      <c r="DY165" s="1"/>
      <c r="DZ165" s="1"/>
      <c r="EA165" s="37">
        <f>LEN(入力シート!Z77)</f>
        <v>0</v>
      </c>
      <c r="EB165" s="833" t="s">
        <v>343</v>
      </c>
      <c r="EC165" s="834"/>
      <c r="ED165" s="1"/>
      <c r="EE165" s="1"/>
      <c r="EF165" s="1"/>
    </row>
    <row r="166" spans="3:203" ht="12" customHeight="1">
      <c r="C166" s="1102"/>
      <c r="D166" s="1102"/>
      <c r="E166" s="1100"/>
      <c r="F166" s="1100"/>
      <c r="G166" s="1101" t="s">
        <v>268</v>
      </c>
      <c r="H166" s="1101"/>
      <c r="I166" s="1101"/>
      <c r="J166" s="1101"/>
      <c r="K166" s="1101"/>
      <c r="L166" s="1101"/>
      <c r="M166" s="1101"/>
      <c r="N166" s="1101"/>
      <c r="O166" s="1101"/>
      <c r="P166" s="1101"/>
      <c r="Q166" s="1101"/>
      <c r="R166" s="296"/>
      <c r="S166" s="271" t="str">
        <f>IF(入力シート!$K78="","",IF(($DT166-EK$146)&lt;=0,"",MID(入力シート!$K78,($DT166-EK$146),1)))</f>
        <v/>
      </c>
      <c r="T166" s="35" t="str">
        <f>IF(入力シート!$K78="","",IF(($DT166-EL$146)&lt;=0,"",MID(入力シート!$K78,($DT166-EL$146),1)))</f>
        <v/>
      </c>
      <c r="U166" s="34" t="str">
        <f>IF(入力シート!$K78="","",IF(($DT166-EM$146)&lt;=0,"",MID(入力シート!$K78,($DT166-EM$146),1)))</f>
        <v/>
      </c>
      <c r="V166" s="36" t="str">
        <f>IF(入力シート!$K78="","",IF(($DT166-EN$146)&lt;=0,"",MID(入力シート!$K78,($DT166-EN$146),1)))</f>
        <v/>
      </c>
      <c r="W166" s="35" t="str">
        <f>IF(入力シート!$K78="","",IF(($DT166-EO$146)&lt;=0,"",MID(入力シート!$K78,($DT166-EO$146),1)))</f>
        <v/>
      </c>
      <c r="X166" s="34" t="str">
        <f>IF(入力シート!$K78="","",IF(($DT166-EP$146)&lt;=0,"",MID(入力シート!$K78,($DT166-EP$146),1)))</f>
        <v/>
      </c>
      <c r="Y166" s="36" t="str">
        <f>IF(入力シート!$K78="","",IF(($DT166-EQ$146)&lt;=0,"",MID(入力シート!$K78,($DT166-EQ$146),1)))</f>
        <v/>
      </c>
      <c r="Z166" s="272" t="str">
        <f>IF(入力シート!$K78="","",IF(($DT166-ER$146)&lt;=0,"",MID(入力シート!$K78,($DT166-ER$146),1)))</f>
        <v/>
      </c>
      <c r="AA166" s="875" t="s">
        <v>246</v>
      </c>
      <c r="AB166" s="875"/>
      <c r="AG166" s="338"/>
      <c r="AH166" s="1098"/>
      <c r="AI166" s="308" t="s">
        <v>304</v>
      </c>
      <c r="AJ166" s="309"/>
      <c r="AK166" s="309"/>
      <c r="AL166" s="309"/>
      <c r="AM166" s="309"/>
      <c r="AN166" s="299" t="s">
        <v>306</v>
      </c>
      <c r="AO166" s="300"/>
      <c r="AP166" s="300"/>
      <c r="AQ166" s="300"/>
      <c r="AR166" s="300"/>
      <c r="AS166" s="300"/>
      <c r="AT166" s="300"/>
      <c r="AU166" s="300"/>
      <c r="AV166" s="300"/>
      <c r="AW166" s="271" t="str">
        <f>IF(入力シート!$Z78="","",IF((⑨登録票!$EA166-⑨登録票!EK$146)&lt;=0,"",MID(入力シート!$Z78,$EA166-EK$146,1)))</f>
        <v/>
      </c>
      <c r="AX166" s="35" t="str">
        <f>IF(入力シート!$Z78="","",IF((⑨登録票!$EA166-⑨登録票!EL$146)&lt;=0,"",MID(入力シート!$Z78,$EA166-EL$146,1)))</f>
        <v/>
      </c>
      <c r="AY166" s="34" t="str">
        <f>IF(入力シート!$Z78="","",IF((⑨登録票!$EA166-⑨登録票!EM$146)&lt;=0,"",MID(入力シート!$Z78,$EA166-EM$146,1)))</f>
        <v/>
      </c>
      <c r="AZ166" s="36" t="str">
        <f>IF(入力シート!$Z78="","",IF((⑨登録票!$EA166-⑨登録票!EN$146)&lt;=0,"",MID(入力シート!$Z78,$EA166-EN$146,1)))</f>
        <v/>
      </c>
      <c r="BA166" s="35" t="str">
        <f>IF(入力シート!$Z78="","",IF((⑨登録票!$EA166-⑨登録票!EO$146)&lt;=0,"",MID(入力シート!$Z78,$EA166-EO$146,1)))</f>
        <v/>
      </c>
      <c r="BB166" s="34" t="str">
        <f>IF(入力シート!$Z78="","",IF((⑨登録票!$EA166-⑨登録票!EP$146)&lt;=0,"",MID(入力シート!$Z78,$EA166-EP$146,1)))</f>
        <v/>
      </c>
      <c r="BC166" s="36" t="str">
        <f>IF(入力シート!$Z78="","",IF((⑨登録票!$EA166-⑨登録票!EQ$146)&lt;=0,"",MID(入力シート!$Z78,$EA166-EQ$146,1)))</f>
        <v/>
      </c>
      <c r="BD166" s="272" t="str">
        <f>IF(入力シート!$Z78="","",IF((⑨登録票!$EA166-⑨登録票!ER$146)&lt;=0,"",MID(入力シート!$Z78,$EA166-ER$146,1)))</f>
        <v/>
      </c>
      <c r="BE166" s="1105" t="s">
        <v>246</v>
      </c>
      <c r="BF166" s="1105"/>
      <c r="DR166" s="1"/>
      <c r="DS166" s="1"/>
      <c r="DT166" s="37">
        <f>LEN(入力シート!K78)</f>
        <v>0</v>
      </c>
      <c r="DU166" s="833" t="s">
        <v>343</v>
      </c>
      <c r="DV166" s="834"/>
      <c r="DW166" s="1"/>
      <c r="DX166" s="1"/>
      <c r="DY166" s="1"/>
      <c r="DZ166" s="1"/>
      <c r="EA166" s="37">
        <f>LEN(入力シート!Z78)</f>
        <v>0</v>
      </c>
      <c r="EB166" s="833" t="s">
        <v>343</v>
      </c>
      <c r="EC166" s="834"/>
      <c r="ED166" s="1"/>
      <c r="EE166" s="1"/>
      <c r="EF166" s="1"/>
    </row>
    <row r="167" spans="3:203" ht="12" customHeight="1">
      <c r="C167" s="1102"/>
      <c r="D167" s="1102"/>
      <c r="E167" s="1100"/>
      <c r="F167" s="1100"/>
      <c r="G167" s="1101" t="s">
        <v>269</v>
      </c>
      <c r="H167" s="1101"/>
      <c r="I167" s="1101"/>
      <c r="J167" s="1101"/>
      <c r="K167" s="1101"/>
      <c r="L167" s="1101"/>
      <c r="M167" s="1101"/>
      <c r="N167" s="1101"/>
      <c r="O167" s="1101"/>
      <c r="P167" s="1101"/>
      <c r="Q167" s="1101"/>
      <c r="R167" s="296"/>
      <c r="S167" s="271" t="str">
        <f>IF(入力シート!$K79="","",IF(($DT167-EK$146)&lt;=0,"",MID(入力シート!$K79,($DT167-EK$146),1)))</f>
        <v/>
      </c>
      <c r="T167" s="35" t="str">
        <f>IF(入力シート!$K79="","",IF(($DT167-EL$146)&lt;=0,"",MID(入力シート!$K79,($DT167-EL$146),1)))</f>
        <v/>
      </c>
      <c r="U167" s="34" t="str">
        <f>IF(入力シート!$K79="","",IF(($DT167-EM$146)&lt;=0,"",MID(入力シート!$K79,($DT167-EM$146),1)))</f>
        <v/>
      </c>
      <c r="V167" s="36" t="str">
        <f>IF(入力シート!$K79="","",IF(($DT167-EN$146)&lt;=0,"",MID(入力シート!$K79,($DT167-EN$146),1)))</f>
        <v/>
      </c>
      <c r="W167" s="35" t="str">
        <f>IF(入力シート!$K79="","",IF(($DT167-EO$146)&lt;=0,"",MID(入力シート!$K79,($DT167-EO$146),1)))</f>
        <v/>
      </c>
      <c r="X167" s="34" t="str">
        <f>IF(入力シート!$K79="","",IF(($DT167-EP$146)&lt;=0,"",MID(入力シート!$K79,($DT167-EP$146),1)))</f>
        <v/>
      </c>
      <c r="Y167" s="36" t="str">
        <f>IF(入力シート!$K79="","",IF(($DT167-EQ$146)&lt;=0,"",MID(入力シート!$K79,($DT167-EQ$146),1)))</f>
        <v/>
      </c>
      <c r="Z167" s="272" t="str">
        <f>IF(入力シート!$K79="","",IF(($DT167-ER$146)&lt;=0,"",MID(入力シート!$K79,($DT167-ER$146),1)))</f>
        <v/>
      </c>
      <c r="AA167" s="875" t="s">
        <v>246</v>
      </c>
      <c r="AB167" s="875"/>
      <c r="AG167" s="338"/>
      <c r="AH167" s="1098"/>
      <c r="AI167" s="311"/>
      <c r="AJ167" s="312"/>
      <c r="AK167" s="312"/>
      <c r="AL167" s="312"/>
      <c r="AM167" s="312"/>
      <c r="AN167" s="299" t="s">
        <v>307</v>
      </c>
      <c r="AO167" s="300"/>
      <c r="AP167" s="300"/>
      <c r="AQ167" s="300"/>
      <c r="AR167" s="300"/>
      <c r="AS167" s="300"/>
      <c r="AT167" s="300"/>
      <c r="AU167" s="300"/>
      <c r="AV167" s="300"/>
      <c r="AW167" s="271" t="str">
        <f>IF(入力シート!$Z79="","",IF((⑨登録票!$EA167-⑨登録票!EK$146)&lt;=0,"",MID(入力シート!$Z79,$EA167-EK$146,1)))</f>
        <v/>
      </c>
      <c r="AX167" s="35" t="str">
        <f>IF(入力シート!$Z79="","",IF((⑨登録票!$EA167-⑨登録票!EL$146)&lt;=0,"",MID(入力シート!$Z79,$EA167-EL$146,1)))</f>
        <v/>
      </c>
      <c r="AY167" s="34" t="str">
        <f>IF(入力シート!$Z79="","",IF((⑨登録票!$EA167-⑨登録票!EM$146)&lt;=0,"",MID(入力シート!$Z79,$EA167-EM$146,1)))</f>
        <v/>
      </c>
      <c r="AZ167" s="36" t="str">
        <f>IF(入力シート!$Z79="","",IF((⑨登録票!$EA167-⑨登録票!EN$146)&lt;=0,"",MID(入力シート!$Z79,$EA167-EN$146,1)))</f>
        <v/>
      </c>
      <c r="BA167" s="35" t="str">
        <f>IF(入力シート!$Z79="","",IF((⑨登録票!$EA167-⑨登録票!EO$146)&lt;=0,"",MID(入力シート!$Z79,$EA167-EO$146,1)))</f>
        <v/>
      </c>
      <c r="BB167" s="34" t="str">
        <f>IF(入力シート!$Z79="","",IF((⑨登録票!$EA167-⑨登録票!EP$146)&lt;=0,"",MID(入力シート!$Z79,$EA167-EP$146,1)))</f>
        <v/>
      </c>
      <c r="BC167" s="36" t="str">
        <f>IF(入力シート!$Z79="","",IF((⑨登録票!$EA167-⑨登録票!EQ$146)&lt;=0,"",MID(入力シート!$Z79,$EA167-EQ$146,1)))</f>
        <v/>
      </c>
      <c r="BD167" s="272" t="str">
        <f>IF(入力シート!$Z79="","",IF((⑨登録票!$EA167-⑨登録票!ER$146)&lt;=0,"",MID(入力シート!$Z79,$EA167-ER$146,1)))</f>
        <v/>
      </c>
      <c r="BE167" s="1105" t="s">
        <v>246</v>
      </c>
      <c r="BF167" s="1105"/>
      <c r="DR167" s="1"/>
      <c r="DS167" s="1"/>
      <c r="DT167" s="37">
        <f>LEN(入力シート!K79)</f>
        <v>0</v>
      </c>
      <c r="DU167" s="833" t="s">
        <v>343</v>
      </c>
      <c r="DV167" s="834"/>
      <c r="DW167" s="1"/>
      <c r="DX167" s="1"/>
      <c r="DY167" s="1"/>
      <c r="DZ167" s="1"/>
      <c r="EA167" s="37">
        <f>LEN(入力シート!Z79)</f>
        <v>0</v>
      </c>
      <c r="EB167" s="833" t="s">
        <v>343</v>
      </c>
      <c r="EC167" s="834"/>
      <c r="ED167" s="1"/>
      <c r="EE167" s="1"/>
      <c r="EF167" s="1"/>
    </row>
    <row r="168" spans="3:203" ht="12" customHeight="1">
      <c r="C168" s="1103" t="s">
        <v>272</v>
      </c>
      <c r="D168" s="1103"/>
      <c r="E168" s="1103"/>
      <c r="F168" s="1103"/>
      <c r="G168" s="1103"/>
      <c r="H168" s="1103"/>
      <c r="I168" s="1103"/>
      <c r="J168" s="1103"/>
      <c r="K168" s="1103"/>
      <c r="L168" s="1103"/>
      <c r="M168" s="1103"/>
      <c r="N168" s="1103"/>
      <c r="O168" s="1103"/>
      <c r="P168" s="1103"/>
      <c r="Q168" s="1103"/>
      <c r="R168" s="1104"/>
      <c r="S168" s="271" t="str">
        <f>IF(入力シート!$K80="","",IF(($DT168-EK$146)&lt;=0,"",MID(入力シート!$K80,($DT168-EK$146),1)))</f>
        <v/>
      </c>
      <c r="T168" s="35" t="str">
        <f>IF(入力シート!$K80="","",IF(($DT168-EL$146)&lt;=0,"",MID(入力シート!$K80,($DT168-EL$146),1)))</f>
        <v/>
      </c>
      <c r="U168" s="34" t="str">
        <f>IF(入力シート!$K80="","",IF(($DT168-EM$146)&lt;=0,"",MID(入力シート!$K80,($DT168-EM$146),1)))</f>
        <v/>
      </c>
      <c r="V168" s="36" t="str">
        <f>IF(入力シート!$K80="","",IF(($DT168-EN$146)&lt;=0,"",MID(入力シート!$K80,($DT168-EN$146),1)))</f>
        <v/>
      </c>
      <c r="W168" s="35" t="str">
        <f>IF(入力シート!$K80="","",IF(($DT168-EO$146)&lt;=0,"",MID(入力シート!$K80,($DT168-EO$146),1)))</f>
        <v/>
      </c>
      <c r="X168" s="34" t="str">
        <f>IF(入力シート!$K80="","",IF(($DT168-EP$146)&lt;=0,"",MID(入力シート!$K80,($DT168-EP$146),1)))</f>
        <v/>
      </c>
      <c r="Y168" s="36" t="str">
        <f>IF(入力シート!$K80="","",IF(($DT168-EQ$146)&lt;=0,"",MID(入力シート!$K80,($DT168-EQ$146),1)))</f>
        <v/>
      </c>
      <c r="Z168" s="272" t="str">
        <f>IF(入力シート!$K80="","",IF(($DT168-ER$146)&lt;=0,"",MID(入力シート!$K80,($DT168-ER$146),1)))</f>
        <v/>
      </c>
      <c r="AA168" s="875" t="s">
        <v>246</v>
      </c>
      <c r="AB168" s="875"/>
      <c r="AG168" s="338"/>
      <c r="AH168" s="1098"/>
      <c r="AI168" s="311"/>
      <c r="AJ168" s="312"/>
      <c r="AK168" s="312"/>
      <c r="AL168" s="312"/>
      <c r="AM168" s="312"/>
      <c r="AN168" s="296" t="s">
        <v>308</v>
      </c>
      <c r="AO168" s="297"/>
      <c r="AP168" s="297"/>
      <c r="AQ168" s="297"/>
      <c r="AR168" s="297"/>
      <c r="AS168" s="297"/>
      <c r="AT168" s="297"/>
      <c r="AU168" s="297"/>
      <c r="AV168" s="297"/>
      <c r="AW168" s="271" t="str">
        <f>IF(入力シート!$Z80="","",IF((⑨登録票!$EA168-⑨登録票!EK$146)&lt;=0,"",MID(入力シート!$Z80,$EA168-EK$146,1)))</f>
        <v/>
      </c>
      <c r="AX168" s="35" t="str">
        <f>IF(入力シート!$Z80="","",IF((⑨登録票!$EA168-⑨登録票!EL$146)&lt;=0,"",MID(入力シート!$Z80,$EA168-EL$146,1)))</f>
        <v/>
      </c>
      <c r="AY168" s="34" t="str">
        <f>IF(入力シート!$Z80="","",IF((⑨登録票!$EA168-⑨登録票!EM$146)&lt;=0,"",MID(入力シート!$Z80,$EA168-EM$146,1)))</f>
        <v/>
      </c>
      <c r="AZ168" s="36" t="str">
        <f>IF(入力シート!$Z80="","",IF((⑨登録票!$EA168-⑨登録票!EN$146)&lt;=0,"",MID(入力シート!$Z80,$EA168-EN$146,1)))</f>
        <v/>
      </c>
      <c r="BA168" s="35" t="str">
        <f>IF(入力シート!$Z80="","",IF((⑨登録票!$EA168-⑨登録票!EO$146)&lt;=0,"",MID(入力シート!$Z80,$EA168-EO$146,1)))</f>
        <v/>
      </c>
      <c r="BB168" s="34" t="str">
        <f>IF(入力シート!$Z80="","",IF((⑨登録票!$EA168-⑨登録票!EP$146)&lt;=0,"",MID(入力シート!$Z80,$EA168-EP$146,1)))</f>
        <v/>
      </c>
      <c r="BC168" s="36" t="str">
        <f>IF(入力シート!$Z80="","",IF((⑨登録票!$EA168-⑨登録票!EQ$146)&lt;=0,"",MID(入力シート!$Z80,$EA168-EQ$146,1)))</f>
        <v/>
      </c>
      <c r="BD168" s="272" t="str">
        <f>IF(入力シート!$Z80="","",IF((⑨登録票!$EA168-⑨登録票!ER$146)&lt;=0,"",MID(入力シート!$Z80,$EA168-ER$146,1)))</f>
        <v/>
      </c>
      <c r="BE168" s="1105" t="s">
        <v>246</v>
      </c>
      <c r="BF168" s="1105"/>
      <c r="DR168" s="1"/>
      <c r="DS168" s="1"/>
      <c r="DT168" s="37">
        <f>LEN(入力シート!K80)</f>
        <v>0</v>
      </c>
      <c r="DU168" s="833" t="s">
        <v>343</v>
      </c>
      <c r="DV168" s="834"/>
      <c r="DW168" s="1"/>
      <c r="DX168" s="1"/>
      <c r="DY168" s="1"/>
      <c r="DZ168" s="1"/>
      <c r="EA168" s="37">
        <f>LEN(入力シート!Z80)</f>
        <v>0</v>
      </c>
      <c r="EB168" s="833" t="s">
        <v>343</v>
      </c>
      <c r="EC168" s="834"/>
      <c r="ED168" s="1"/>
      <c r="EE168" s="1"/>
      <c r="EF168" s="1"/>
    </row>
    <row r="169" spans="3:203" ht="12" customHeight="1">
      <c r="C169" s="338" t="s">
        <v>281</v>
      </c>
      <c r="D169" s="1098"/>
      <c r="E169" s="1095" t="s">
        <v>273</v>
      </c>
      <c r="F169" s="1095"/>
      <c r="G169" s="1095"/>
      <c r="H169" s="1095"/>
      <c r="I169" s="1095"/>
      <c r="J169" s="1095"/>
      <c r="K169" s="1095"/>
      <c r="L169" s="1095"/>
      <c r="M169" s="1095"/>
      <c r="N169" s="1095"/>
      <c r="O169" s="1095"/>
      <c r="P169" s="1095"/>
      <c r="Q169" s="1095"/>
      <c r="R169" s="299"/>
      <c r="S169" s="271" t="str">
        <f>IF(入力シート!$K81="","",IF(($DT169-EK$146)&lt;=0,"",MID(入力シート!$K81,($DT169-EK$146),1)))</f>
        <v/>
      </c>
      <c r="T169" s="35" t="str">
        <f>IF(入力シート!$K81="","",IF(($DT169-EL$146)&lt;=0,"",MID(入力シート!$K81,($DT169-EL$146),1)))</f>
        <v/>
      </c>
      <c r="U169" s="34" t="str">
        <f>IF(入力シート!$K81="","",IF(($DT169-EM$146)&lt;=0,"",MID(入力シート!$K81,($DT169-EM$146),1)))</f>
        <v/>
      </c>
      <c r="V169" s="36" t="str">
        <f>IF(入力シート!$K81="","",IF(($DT169-EN$146)&lt;=0,"",MID(入力シート!$K81,($DT169-EN$146),1)))</f>
        <v/>
      </c>
      <c r="W169" s="35" t="str">
        <f>IF(入力シート!$K81="","",IF(($DT169-EO$146)&lt;=0,"",MID(入力シート!$K81,($DT169-EO$146),1)))</f>
        <v/>
      </c>
      <c r="X169" s="34" t="str">
        <f>IF(入力シート!$K81="","",IF(($DT169-EP$146)&lt;=0,"",MID(入力シート!$K81,($DT169-EP$146),1)))</f>
        <v/>
      </c>
      <c r="Y169" s="36" t="str">
        <f>IF(入力シート!$K81="","",IF(($DT169-EQ$146)&lt;=0,"",MID(入力シート!$K81,($DT169-EQ$146),1)))</f>
        <v/>
      </c>
      <c r="Z169" s="272" t="str">
        <f>IF(入力シート!$K81="","",IF(($DT169-ER$146)&lt;=0,"",MID(入力シート!$K81,($DT169-ER$146),1)))</f>
        <v/>
      </c>
      <c r="AA169" s="875" t="s">
        <v>246</v>
      </c>
      <c r="AB169" s="875"/>
      <c r="AG169" s="338"/>
      <c r="AH169" s="1098"/>
      <c r="AI169" s="311"/>
      <c r="AJ169" s="312"/>
      <c r="AK169" s="312"/>
      <c r="AL169" s="312"/>
      <c r="AM169" s="312"/>
      <c r="AN169" s="299" t="s">
        <v>309</v>
      </c>
      <c r="AO169" s="300"/>
      <c r="AP169" s="300"/>
      <c r="AQ169" s="300"/>
      <c r="AR169" s="300"/>
      <c r="AS169" s="300"/>
      <c r="AT169" s="300"/>
      <c r="AU169" s="300"/>
      <c r="AV169" s="300"/>
      <c r="AW169" s="271" t="str">
        <f>IF(入力シート!$Z81="","",IF((⑨登録票!$EA169-⑨登録票!EK$146)&lt;=0,"",MID(入力シート!$Z81,$EA169-EK$146,1)))</f>
        <v/>
      </c>
      <c r="AX169" s="35" t="str">
        <f>IF(入力シート!$Z81="","",IF((⑨登録票!$EA169-⑨登録票!EL$146)&lt;=0,"",MID(入力シート!$Z81,$EA169-EL$146,1)))</f>
        <v/>
      </c>
      <c r="AY169" s="34" t="str">
        <f>IF(入力シート!$Z81="","",IF((⑨登録票!$EA169-⑨登録票!EM$146)&lt;=0,"",MID(入力シート!$Z81,$EA169-EM$146,1)))</f>
        <v/>
      </c>
      <c r="AZ169" s="36" t="str">
        <f>IF(入力シート!$Z81="","",IF((⑨登録票!$EA169-⑨登録票!EN$146)&lt;=0,"",MID(入力シート!$Z81,$EA169-EN$146,1)))</f>
        <v/>
      </c>
      <c r="BA169" s="35" t="str">
        <f>IF(入力シート!$Z81="","",IF((⑨登録票!$EA169-⑨登録票!EO$146)&lt;=0,"",MID(入力シート!$Z81,$EA169-EO$146,1)))</f>
        <v/>
      </c>
      <c r="BB169" s="34" t="str">
        <f>IF(入力シート!$Z81="","",IF((⑨登録票!$EA169-⑨登録票!EP$146)&lt;=0,"",MID(入力シート!$Z81,$EA169-EP$146,1)))</f>
        <v/>
      </c>
      <c r="BC169" s="36" t="str">
        <f>IF(入力シート!$Z81="","",IF((⑨登録票!$EA169-⑨登録票!EQ$146)&lt;=0,"",MID(入力シート!$Z81,$EA169-EQ$146,1)))</f>
        <v/>
      </c>
      <c r="BD169" s="272" t="str">
        <f>IF(入力シート!$Z81="","",IF((⑨登録票!$EA169-⑨登録票!ER$146)&lt;=0,"",MID(入力シート!$Z81,$EA169-ER$146,1)))</f>
        <v/>
      </c>
      <c r="BE169" s="1105" t="s">
        <v>246</v>
      </c>
      <c r="BF169" s="1105"/>
      <c r="DR169" s="1"/>
      <c r="DS169" s="1"/>
      <c r="DT169" s="37">
        <f>LEN(入力シート!K81)</f>
        <v>0</v>
      </c>
      <c r="DU169" s="833" t="s">
        <v>343</v>
      </c>
      <c r="DV169" s="834"/>
      <c r="DW169" s="1"/>
      <c r="DX169" s="1"/>
      <c r="DY169" s="1"/>
      <c r="DZ169" s="1"/>
      <c r="EA169" s="37">
        <f>LEN(入力シート!Z81)</f>
        <v>0</v>
      </c>
      <c r="EB169" s="833" t="s">
        <v>343</v>
      </c>
      <c r="EC169" s="834"/>
      <c r="ED169" s="1"/>
      <c r="EE169" s="1"/>
      <c r="EF169" s="1"/>
    </row>
    <row r="170" spans="3:203" ht="12" customHeight="1">
      <c r="C170" s="338"/>
      <c r="D170" s="1098"/>
      <c r="E170" s="1095" t="s">
        <v>274</v>
      </c>
      <c r="F170" s="1095"/>
      <c r="G170" s="1095"/>
      <c r="H170" s="1095"/>
      <c r="I170" s="1095"/>
      <c r="J170" s="1095"/>
      <c r="K170" s="1095"/>
      <c r="L170" s="1095"/>
      <c r="M170" s="1095"/>
      <c r="N170" s="1095"/>
      <c r="O170" s="1095"/>
      <c r="P170" s="1095"/>
      <c r="Q170" s="1095"/>
      <c r="R170" s="299"/>
      <c r="S170" s="271" t="str">
        <f>IF(入力シート!$K82="","",IF(($DT170-EK$146)&lt;=0,"",MID(入力シート!$K82,($DT170-EK$146),1)))</f>
        <v/>
      </c>
      <c r="T170" s="35" t="str">
        <f>IF(入力シート!$K82="","",IF(($DT170-EL$146)&lt;=0,"",MID(入力シート!$K82,($DT170-EL$146),1)))</f>
        <v/>
      </c>
      <c r="U170" s="34" t="str">
        <f>IF(入力シート!$K82="","",IF(($DT170-EM$146)&lt;=0,"",MID(入力シート!$K82,($DT170-EM$146),1)))</f>
        <v/>
      </c>
      <c r="V170" s="36" t="str">
        <f>IF(入力シート!$K82="","",IF(($DT170-EN$146)&lt;=0,"",MID(入力シート!$K82,($DT170-EN$146),1)))</f>
        <v/>
      </c>
      <c r="W170" s="35" t="str">
        <f>IF(入力シート!$K82="","",IF(($DT170-EO$146)&lt;=0,"",MID(入力シート!$K82,($DT170-EO$146),1)))</f>
        <v/>
      </c>
      <c r="X170" s="34" t="str">
        <f>IF(入力シート!$K82="","",IF(($DT170-EP$146)&lt;=0,"",MID(入力シート!$K82,($DT170-EP$146),1)))</f>
        <v/>
      </c>
      <c r="Y170" s="36" t="str">
        <f>IF(入力シート!$K82="","",IF(($DT170-EQ$146)&lt;=0,"",MID(入力シート!$K82,($DT170-EQ$146),1)))</f>
        <v/>
      </c>
      <c r="Z170" s="272" t="str">
        <f>IF(入力シート!$K82="","",IF(($DT170-ER$146)&lt;=0,"",MID(入力シート!$K82,($DT170-ER$146),1)))</f>
        <v/>
      </c>
      <c r="AA170" s="875" t="s">
        <v>246</v>
      </c>
      <c r="AB170" s="875"/>
      <c r="AG170" s="338"/>
      <c r="AH170" s="1098"/>
      <c r="AI170" s="311"/>
      <c r="AJ170" s="312"/>
      <c r="AK170" s="312"/>
      <c r="AL170" s="312"/>
      <c r="AM170" s="312"/>
      <c r="AN170" s="299" t="s">
        <v>310</v>
      </c>
      <c r="AO170" s="300"/>
      <c r="AP170" s="300"/>
      <c r="AQ170" s="300"/>
      <c r="AR170" s="300"/>
      <c r="AS170" s="300"/>
      <c r="AT170" s="300"/>
      <c r="AU170" s="300"/>
      <c r="AV170" s="300"/>
      <c r="AW170" s="271" t="str">
        <f>IF(入力シート!$Z82="","",IF((⑨登録票!$EA170-⑨登録票!EK$146)&lt;=0,"",MID(入力シート!$Z82,$EA170-EK$146,1)))</f>
        <v/>
      </c>
      <c r="AX170" s="35" t="str">
        <f>IF(入力シート!$Z82="","",IF((⑨登録票!$EA170-⑨登録票!EL$146)&lt;=0,"",MID(入力シート!$Z82,$EA170-EL$146,1)))</f>
        <v/>
      </c>
      <c r="AY170" s="34" t="str">
        <f>IF(入力シート!$Z82="","",IF((⑨登録票!$EA170-⑨登録票!EM$146)&lt;=0,"",MID(入力シート!$Z82,$EA170-EM$146,1)))</f>
        <v/>
      </c>
      <c r="AZ170" s="36" t="str">
        <f>IF(入力シート!$Z82="","",IF((⑨登録票!$EA170-⑨登録票!EN$146)&lt;=0,"",MID(入力シート!$Z82,$EA170-EN$146,1)))</f>
        <v/>
      </c>
      <c r="BA170" s="35" t="str">
        <f>IF(入力シート!$Z82="","",IF((⑨登録票!$EA170-⑨登録票!EO$146)&lt;=0,"",MID(入力シート!$Z82,$EA170-EO$146,1)))</f>
        <v/>
      </c>
      <c r="BB170" s="34" t="str">
        <f>IF(入力シート!$Z82="","",IF((⑨登録票!$EA170-⑨登録票!EP$146)&lt;=0,"",MID(入力シート!$Z82,$EA170-EP$146,1)))</f>
        <v/>
      </c>
      <c r="BC170" s="36" t="str">
        <f>IF(入力シート!$Z82="","",IF((⑨登録票!$EA170-⑨登録票!EQ$146)&lt;=0,"",MID(入力シート!$Z82,$EA170-EQ$146,1)))</f>
        <v/>
      </c>
      <c r="BD170" s="272" t="str">
        <f>IF(入力シート!$Z82="","",IF((⑨登録票!$EA170-⑨登録票!ER$146)&lt;=0,"",MID(入力シート!$Z82,$EA170-ER$146,1)))</f>
        <v/>
      </c>
      <c r="BE170" s="1105" t="s">
        <v>246</v>
      </c>
      <c r="BF170" s="1105"/>
      <c r="DR170" s="1"/>
      <c r="DS170" s="1"/>
      <c r="DT170" s="37">
        <f>LEN(入力シート!K82)</f>
        <v>0</v>
      </c>
      <c r="DU170" s="833" t="s">
        <v>343</v>
      </c>
      <c r="DV170" s="834"/>
      <c r="DW170" s="1"/>
      <c r="DX170" s="1"/>
      <c r="DY170" s="1"/>
      <c r="DZ170" s="1"/>
      <c r="EA170" s="37">
        <f>LEN(入力シート!Z82)</f>
        <v>0</v>
      </c>
      <c r="EB170" s="833" t="s">
        <v>343</v>
      </c>
      <c r="EC170" s="834"/>
      <c r="ED170" s="1"/>
      <c r="EE170" s="1"/>
      <c r="EF170" s="1"/>
      <c r="GT170" s="1"/>
      <c r="GU170" s="1"/>
    </row>
    <row r="171" spans="3:203" ht="12" customHeight="1">
      <c r="C171" s="338"/>
      <c r="D171" s="1098"/>
      <c r="E171" s="1095" t="s">
        <v>275</v>
      </c>
      <c r="F171" s="1095"/>
      <c r="G171" s="1095"/>
      <c r="H171" s="1095"/>
      <c r="I171" s="1095"/>
      <c r="J171" s="1095"/>
      <c r="K171" s="1095"/>
      <c r="L171" s="1095"/>
      <c r="M171" s="1095"/>
      <c r="N171" s="1095"/>
      <c r="O171" s="1095"/>
      <c r="P171" s="1095"/>
      <c r="Q171" s="1095"/>
      <c r="R171" s="299"/>
      <c r="S171" s="271" t="str">
        <f>IF(入力シート!$K83="","",IF(($DT171-EK$146)&lt;=0,"",MID(入力シート!$K83,($DT171-EK$146),1)))</f>
        <v/>
      </c>
      <c r="T171" s="35" t="str">
        <f>IF(入力シート!$K83="","",IF(($DT171-EL$146)&lt;=0,"",MID(入力シート!$K83,($DT171-EL$146),1)))</f>
        <v/>
      </c>
      <c r="U171" s="34" t="str">
        <f>IF(入力シート!$K83="","",IF(($DT171-EM$146)&lt;=0,"",MID(入力シート!$K83,($DT171-EM$146),1)))</f>
        <v/>
      </c>
      <c r="V171" s="36" t="str">
        <f>IF(入力シート!$K83="","",IF(($DT171-EN$146)&lt;=0,"",MID(入力シート!$K83,($DT171-EN$146),1)))</f>
        <v/>
      </c>
      <c r="W171" s="35" t="str">
        <f>IF(入力シート!$K83="","",IF(($DT171-EO$146)&lt;=0,"",MID(入力シート!$K83,($DT171-EO$146),1)))</f>
        <v/>
      </c>
      <c r="X171" s="34" t="str">
        <f>IF(入力シート!$K83="","",IF(($DT171-EP$146)&lt;=0,"",MID(入力シート!$K83,($DT171-EP$146),1)))</f>
        <v/>
      </c>
      <c r="Y171" s="36" t="str">
        <f>IF(入力シート!$K83="","",IF(($DT171-EQ$146)&lt;=0,"",MID(入力シート!$K83,($DT171-EQ$146),1)))</f>
        <v/>
      </c>
      <c r="Z171" s="272" t="str">
        <f>IF(入力シート!$K83="","",IF(($DT171-ER$146)&lt;=0,"",MID(入力シート!$K83,($DT171-ER$146),1)))</f>
        <v/>
      </c>
      <c r="AA171" s="875" t="s">
        <v>246</v>
      </c>
      <c r="AB171" s="875"/>
      <c r="AG171" s="338"/>
      <c r="AH171" s="1098"/>
      <c r="AI171" s="314"/>
      <c r="AJ171" s="315"/>
      <c r="AK171" s="315"/>
      <c r="AL171" s="315"/>
      <c r="AM171" s="315"/>
      <c r="AN171" s="299" t="s">
        <v>260</v>
      </c>
      <c r="AO171" s="300"/>
      <c r="AP171" s="300"/>
      <c r="AQ171" s="300"/>
      <c r="AR171" s="300"/>
      <c r="AS171" s="300"/>
      <c r="AT171" s="300"/>
      <c r="AU171" s="300"/>
      <c r="AV171" s="300"/>
      <c r="AW171" s="271" t="str">
        <f>IF(入力シート!$Z83="","",IF((⑨登録票!$EA171-⑨登録票!EK$146)&lt;=0,"",MID(入力シート!$Z83,$EA171-EK$146,1)))</f>
        <v/>
      </c>
      <c r="AX171" s="35" t="str">
        <f>IF(入力シート!$Z83="","",IF((⑨登録票!$EA171-⑨登録票!EL$146)&lt;=0,"",MID(入力シート!$Z83,$EA171-EL$146,1)))</f>
        <v/>
      </c>
      <c r="AY171" s="34" t="str">
        <f>IF(入力シート!$Z83="","",IF((⑨登録票!$EA171-⑨登録票!EM$146)&lt;=0,"",MID(入力シート!$Z83,$EA171-EM$146,1)))</f>
        <v/>
      </c>
      <c r="AZ171" s="36" t="str">
        <f>IF(入力シート!$Z83="","",IF((⑨登録票!$EA171-⑨登録票!EN$146)&lt;=0,"",MID(入力シート!$Z83,$EA171-EN$146,1)))</f>
        <v/>
      </c>
      <c r="BA171" s="35" t="str">
        <f>IF(入力シート!$Z83="","",IF((⑨登録票!$EA171-⑨登録票!EO$146)&lt;=0,"",MID(入力シート!$Z83,$EA171-EO$146,1)))</f>
        <v/>
      </c>
      <c r="BB171" s="34" t="str">
        <f>IF(入力シート!$Z83="","",IF((⑨登録票!$EA171-⑨登録票!EP$146)&lt;=0,"",MID(入力シート!$Z83,$EA171-EP$146,1)))</f>
        <v/>
      </c>
      <c r="BC171" s="36" t="str">
        <f>IF(入力シート!$Z83="","",IF((⑨登録票!$EA171-⑨登録票!EQ$146)&lt;=0,"",MID(入力シート!$Z83,$EA171-EQ$146,1)))</f>
        <v/>
      </c>
      <c r="BD171" s="272" t="str">
        <f>IF(入力シート!$Z83="","",IF((⑨登録票!$EA171-⑨登録票!ER$146)&lt;=0,"",MID(入力シート!$Z83,$EA171-ER$146,1)))</f>
        <v/>
      </c>
      <c r="BE171" s="1105" t="s">
        <v>246</v>
      </c>
      <c r="BF171" s="1105"/>
      <c r="DR171" s="1"/>
      <c r="DS171" s="1"/>
      <c r="DT171" s="37">
        <f>LEN(入力シート!K83)</f>
        <v>0</v>
      </c>
      <c r="DU171" s="833" t="s">
        <v>343</v>
      </c>
      <c r="DV171" s="834"/>
      <c r="DW171" s="1"/>
      <c r="DX171" s="1"/>
      <c r="DY171" s="1"/>
      <c r="DZ171" s="1"/>
      <c r="EA171" s="37">
        <f>LEN(入力シート!Z83)</f>
        <v>0</v>
      </c>
      <c r="EB171" s="833" t="s">
        <v>343</v>
      </c>
      <c r="EC171" s="834"/>
      <c r="ED171" s="1"/>
      <c r="EE171" s="1"/>
      <c r="EF171" s="1"/>
      <c r="GT171" s="1"/>
      <c r="GU171" s="1"/>
    </row>
    <row r="172" spans="3:203" ht="12" customHeight="1">
      <c r="C172" s="338"/>
      <c r="D172" s="1098"/>
      <c r="E172" s="1095" t="s">
        <v>276</v>
      </c>
      <c r="F172" s="1095"/>
      <c r="G172" s="1095"/>
      <c r="H172" s="1095"/>
      <c r="I172" s="1095"/>
      <c r="J172" s="1095"/>
      <c r="K172" s="1095"/>
      <c r="L172" s="1095"/>
      <c r="M172" s="1095"/>
      <c r="N172" s="1095"/>
      <c r="O172" s="1095"/>
      <c r="P172" s="1095"/>
      <c r="Q172" s="1095"/>
      <c r="R172" s="299"/>
      <c r="S172" s="271" t="str">
        <f>IF(入力シート!$K84="","",IF(($DT172-EK$146)&lt;=0,"",MID(入力シート!$K84,($DT172-EK$146),1)))</f>
        <v/>
      </c>
      <c r="T172" s="35" t="str">
        <f>IF(入力シート!$K84="","",IF(($DT172-EL$146)&lt;=0,"",MID(入力シート!$K84,($DT172-EL$146),1)))</f>
        <v/>
      </c>
      <c r="U172" s="34" t="str">
        <f>IF(入力シート!$K84="","",IF(($DT172-EM$146)&lt;=0,"",MID(入力シート!$K84,($DT172-EM$146),1)))</f>
        <v/>
      </c>
      <c r="V172" s="36" t="str">
        <f>IF(入力シート!$K84="","",IF(($DT172-EN$146)&lt;=0,"",MID(入力シート!$K84,($DT172-EN$146),1)))</f>
        <v/>
      </c>
      <c r="W172" s="35" t="str">
        <f>IF(入力シート!$K84="","",IF(($DT172-EO$146)&lt;=0,"",MID(入力シート!$K84,($DT172-EO$146),1)))</f>
        <v/>
      </c>
      <c r="X172" s="34" t="str">
        <f>IF(入力シート!$K84="","",IF(($DT172-EP$146)&lt;=0,"",MID(入力シート!$K84,($DT172-EP$146),1)))</f>
        <v/>
      </c>
      <c r="Y172" s="36" t="str">
        <f>IF(入力シート!$K84="","",IF(($DT172-EQ$146)&lt;=0,"",MID(入力シート!$K84,($DT172-EQ$146),1)))</f>
        <v/>
      </c>
      <c r="Z172" s="272" t="str">
        <f>IF(入力シート!$K84="","",IF(($DT172-ER$146)&lt;=0,"",MID(入力シート!$K84,($DT172-ER$146),1)))</f>
        <v/>
      </c>
      <c r="AA172" s="875" t="s">
        <v>246</v>
      </c>
      <c r="AB172" s="875"/>
      <c r="AG172" s="338"/>
      <c r="AH172" s="1098"/>
      <c r="AI172" s="1095" t="s">
        <v>311</v>
      </c>
      <c r="AJ172" s="1095"/>
      <c r="AK172" s="1095"/>
      <c r="AL172" s="1095"/>
      <c r="AM172" s="1095"/>
      <c r="AN172" s="1095"/>
      <c r="AO172" s="1095"/>
      <c r="AP172" s="1095"/>
      <c r="AQ172" s="1095"/>
      <c r="AR172" s="1095"/>
      <c r="AS172" s="1095"/>
      <c r="AT172" s="1095"/>
      <c r="AU172" s="1095"/>
      <c r="AV172" s="299"/>
      <c r="AW172" s="271" t="str">
        <f>IF(入力シート!$Z84="","",IF((⑨登録票!$EA172-⑨登録票!EK$146)&lt;=0,"",MID(入力シート!$Z84,$EA172-EK$146,1)))</f>
        <v/>
      </c>
      <c r="AX172" s="35" t="str">
        <f>IF(入力シート!$Z84="","",IF((⑨登録票!$EA172-⑨登録票!EL$146)&lt;=0,"",MID(入力シート!$Z84,$EA172-EL$146,1)))</f>
        <v/>
      </c>
      <c r="AY172" s="34" t="str">
        <f>IF(入力シート!$Z84="","",IF((⑨登録票!$EA172-⑨登録票!EM$146)&lt;=0,"",MID(入力シート!$Z84,$EA172-EM$146,1)))</f>
        <v/>
      </c>
      <c r="AZ172" s="36" t="str">
        <f>IF(入力シート!$Z84="","",IF((⑨登録票!$EA172-⑨登録票!EN$146)&lt;=0,"",MID(入力シート!$Z84,$EA172-EN$146,1)))</f>
        <v/>
      </c>
      <c r="BA172" s="35" t="str">
        <f>IF(入力シート!$Z84="","",IF((⑨登録票!$EA172-⑨登録票!EO$146)&lt;=0,"",MID(入力シート!$Z84,$EA172-EO$146,1)))</f>
        <v/>
      </c>
      <c r="BB172" s="34" t="str">
        <f>IF(入力シート!$Z84="","",IF((⑨登録票!$EA172-⑨登録票!EP$146)&lt;=0,"",MID(入力シート!$Z84,$EA172-EP$146,1)))</f>
        <v/>
      </c>
      <c r="BC172" s="36" t="str">
        <f>IF(入力シート!$Z84="","",IF((⑨登録票!$EA172-⑨登録票!EQ$146)&lt;=0,"",MID(入力シート!$Z84,$EA172-EQ$146,1)))</f>
        <v/>
      </c>
      <c r="BD172" s="272" t="str">
        <f>IF(入力シート!$Z84="","",IF((⑨登録票!$EA172-⑨登録票!ER$146)&lt;=0,"",MID(入力シート!$Z84,$EA172-ER$146,1)))</f>
        <v/>
      </c>
      <c r="BE172" s="1105" t="s">
        <v>246</v>
      </c>
      <c r="BF172" s="1105"/>
      <c r="DR172" s="1"/>
      <c r="DS172" s="1"/>
      <c r="DT172" s="37">
        <f>LEN(入力シート!K84)</f>
        <v>0</v>
      </c>
      <c r="DU172" s="833" t="s">
        <v>343</v>
      </c>
      <c r="DV172" s="834"/>
      <c r="DW172" s="1"/>
      <c r="DX172" s="1"/>
      <c r="DY172" s="1"/>
      <c r="DZ172" s="1"/>
      <c r="EA172" s="37">
        <f>LEN(入力シート!Z84)</f>
        <v>0</v>
      </c>
      <c r="EB172" s="833" t="s">
        <v>343</v>
      </c>
      <c r="EC172" s="834"/>
      <c r="ED172" s="1"/>
      <c r="EE172" s="1"/>
      <c r="EF172" s="1"/>
      <c r="GT172" s="1"/>
      <c r="GU172" s="1"/>
    </row>
    <row r="173" spans="3:203" ht="12" customHeight="1">
      <c r="C173" s="338"/>
      <c r="D173" s="1098"/>
      <c r="E173" s="1095" t="s">
        <v>277</v>
      </c>
      <c r="F173" s="1095"/>
      <c r="G173" s="1095"/>
      <c r="H173" s="1095"/>
      <c r="I173" s="1095"/>
      <c r="J173" s="1095"/>
      <c r="K173" s="1095"/>
      <c r="L173" s="1095"/>
      <c r="M173" s="1095"/>
      <c r="N173" s="1095"/>
      <c r="O173" s="1095"/>
      <c r="P173" s="1095"/>
      <c r="Q173" s="1095"/>
      <c r="R173" s="299"/>
      <c r="S173" s="271" t="str">
        <f>IF(入力シート!$K85="","",IF(($DT173-EK$146)&lt;=0,"",MID(入力シート!$K85,($DT173-EK$146),1)))</f>
        <v/>
      </c>
      <c r="T173" s="35" t="str">
        <f>IF(入力シート!$K85="","",IF(($DT173-EL$146)&lt;=0,"",MID(入力シート!$K85,($DT173-EL$146),1)))</f>
        <v/>
      </c>
      <c r="U173" s="34" t="str">
        <f>IF(入力シート!$K85="","",IF(($DT173-EM$146)&lt;=0,"",MID(入力シート!$K85,($DT173-EM$146),1)))</f>
        <v/>
      </c>
      <c r="V173" s="36" t="str">
        <f>IF(入力シート!$K85="","",IF(($DT173-EN$146)&lt;=0,"",MID(入力シート!$K85,($DT173-EN$146),1)))</f>
        <v/>
      </c>
      <c r="W173" s="35" t="str">
        <f>IF(入力シート!$K85="","",IF(($DT173-EO$146)&lt;=0,"",MID(入力シート!$K85,($DT173-EO$146),1)))</f>
        <v/>
      </c>
      <c r="X173" s="34" t="str">
        <f>IF(入力シート!$K85="","",IF(($DT173-EP$146)&lt;=0,"",MID(入力シート!$K85,($DT173-EP$146),1)))</f>
        <v/>
      </c>
      <c r="Y173" s="36" t="str">
        <f>IF(入力シート!$K85="","",IF(($DT173-EQ$146)&lt;=0,"",MID(入力シート!$K85,($DT173-EQ$146),1)))</f>
        <v/>
      </c>
      <c r="Z173" s="272" t="str">
        <f>IF(入力シート!$K85="","",IF(($DT173-ER$146)&lt;=0,"",MID(入力シート!$K85,($DT173-ER$146),1)))</f>
        <v/>
      </c>
      <c r="AA173" s="875" t="s">
        <v>246</v>
      </c>
      <c r="AB173" s="875"/>
      <c r="AG173" s="338"/>
      <c r="AH173" s="1098"/>
      <c r="AI173" s="1095" t="s">
        <v>312</v>
      </c>
      <c r="AJ173" s="1095"/>
      <c r="AK173" s="1095"/>
      <c r="AL173" s="1095"/>
      <c r="AM173" s="1095"/>
      <c r="AN173" s="1095"/>
      <c r="AO173" s="1095"/>
      <c r="AP173" s="1095"/>
      <c r="AQ173" s="1095"/>
      <c r="AR173" s="1095"/>
      <c r="AS173" s="1095"/>
      <c r="AT173" s="1095"/>
      <c r="AU173" s="1095"/>
      <c r="AV173" s="299"/>
      <c r="AW173" s="271" t="str">
        <f>IF(入力シート!$Z85="","",IF((⑨登録票!$EA173-⑨登録票!EK$146)&lt;=0,"",MID(入力シート!$Z85,$EA173-EK$146,1)))</f>
        <v/>
      </c>
      <c r="AX173" s="35" t="str">
        <f>IF(入力シート!$Z85="","",IF((⑨登録票!$EA173-⑨登録票!EL$146)&lt;=0,"",MID(入力シート!$Z85,$EA173-EL$146,1)))</f>
        <v/>
      </c>
      <c r="AY173" s="34" t="str">
        <f>IF(入力シート!$Z85="","",IF((⑨登録票!$EA173-⑨登録票!EM$146)&lt;=0,"",MID(入力シート!$Z85,$EA173-EM$146,1)))</f>
        <v/>
      </c>
      <c r="AZ173" s="36" t="str">
        <f>IF(入力シート!$Z85="","",IF((⑨登録票!$EA173-⑨登録票!EN$146)&lt;=0,"",MID(入力シート!$Z85,$EA173-EN$146,1)))</f>
        <v/>
      </c>
      <c r="BA173" s="35" t="str">
        <f>IF(入力シート!$Z85="","",IF((⑨登録票!$EA173-⑨登録票!EO$146)&lt;=0,"",MID(入力シート!$Z85,$EA173-EO$146,1)))</f>
        <v/>
      </c>
      <c r="BB173" s="34" t="str">
        <f>IF(入力シート!$Z85="","",IF((⑨登録票!$EA173-⑨登録票!EP$146)&lt;=0,"",MID(入力シート!$Z85,$EA173-EP$146,1)))</f>
        <v/>
      </c>
      <c r="BC173" s="36" t="str">
        <f>IF(入力シート!$Z85="","",IF((⑨登録票!$EA173-⑨登録票!EQ$146)&lt;=0,"",MID(入力シート!$Z85,$EA173-EQ$146,1)))</f>
        <v/>
      </c>
      <c r="BD173" s="272" t="str">
        <f>IF(入力シート!$Z85="","",IF((⑨登録票!$EA173-⑨登録票!ER$146)&lt;=0,"",MID(入力シート!$Z85,$EA173-ER$146,1)))</f>
        <v/>
      </c>
      <c r="BE173" s="1105" t="s">
        <v>246</v>
      </c>
      <c r="BF173" s="1105"/>
      <c r="DR173" s="1"/>
      <c r="DS173" s="1"/>
      <c r="DT173" s="37">
        <f>LEN(入力シート!K85)</f>
        <v>0</v>
      </c>
      <c r="DU173" s="833" t="s">
        <v>343</v>
      </c>
      <c r="DV173" s="834"/>
      <c r="DW173" s="1"/>
      <c r="DX173" s="1"/>
      <c r="DY173" s="1"/>
      <c r="DZ173" s="1"/>
      <c r="EA173" s="37">
        <f>LEN(入力シート!Z85)</f>
        <v>0</v>
      </c>
      <c r="EB173" s="833" t="s">
        <v>343</v>
      </c>
      <c r="EC173" s="834"/>
      <c r="ED173" s="1"/>
      <c r="EE173" s="1"/>
      <c r="EF173" s="1"/>
      <c r="GT173" s="1"/>
      <c r="GU173" s="1"/>
    </row>
    <row r="174" spans="3:203" ht="12" customHeight="1">
      <c r="C174" s="338"/>
      <c r="D174" s="1098"/>
      <c r="E174" s="1095" t="s">
        <v>278</v>
      </c>
      <c r="F174" s="1095"/>
      <c r="G174" s="1095"/>
      <c r="H174" s="1095"/>
      <c r="I174" s="1095"/>
      <c r="J174" s="1095"/>
      <c r="K174" s="1095"/>
      <c r="L174" s="1095"/>
      <c r="M174" s="1095"/>
      <c r="N174" s="1095"/>
      <c r="O174" s="1095"/>
      <c r="P174" s="1095"/>
      <c r="Q174" s="1095"/>
      <c r="R174" s="299"/>
      <c r="S174" s="271" t="str">
        <f>IF(入力シート!$K86="","",IF(($DT174-EK$146)&lt;=0,"",MID(入力シート!$K86,($DT174-EK$146),1)))</f>
        <v/>
      </c>
      <c r="T174" s="35" t="str">
        <f>IF(入力シート!$K86="","",IF(($DT174-EL$146)&lt;=0,"",MID(入力シート!$K86,($DT174-EL$146),1)))</f>
        <v/>
      </c>
      <c r="U174" s="34" t="str">
        <f>IF(入力シート!$K86="","",IF(($DT174-EM$146)&lt;=0,"",MID(入力シート!$K86,($DT174-EM$146),1)))</f>
        <v/>
      </c>
      <c r="V174" s="36" t="str">
        <f>IF(入力シート!$K86="","",IF(($DT174-EN$146)&lt;=0,"",MID(入力シート!$K86,($DT174-EN$146),1)))</f>
        <v/>
      </c>
      <c r="W174" s="35" t="str">
        <f>IF(入力シート!$K86="","",IF(($DT174-EO$146)&lt;=0,"",MID(入力シート!$K86,($DT174-EO$146),1)))</f>
        <v/>
      </c>
      <c r="X174" s="34" t="str">
        <f>IF(入力シート!$K86="","",IF(($DT174-EP$146)&lt;=0,"",MID(入力シート!$K86,($DT174-EP$146),1)))</f>
        <v/>
      </c>
      <c r="Y174" s="36" t="str">
        <f>IF(入力シート!$K86="","",IF(($DT174-EQ$146)&lt;=0,"",MID(入力シート!$K86,($DT174-EQ$146),1)))</f>
        <v/>
      </c>
      <c r="Z174" s="272" t="str">
        <f>IF(入力シート!$K86="","",IF(($DT174-ER$146)&lt;=0,"",MID(入力シート!$K86,($DT174-ER$146),1)))</f>
        <v/>
      </c>
      <c r="AA174" s="875" t="s">
        <v>246</v>
      </c>
      <c r="AB174" s="875"/>
      <c r="AG174" s="338"/>
      <c r="AH174" s="1098"/>
      <c r="AI174" s="424" t="s">
        <v>313</v>
      </c>
      <c r="AJ174" s="424"/>
      <c r="AK174" s="424"/>
      <c r="AL174" s="424"/>
      <c r="AM174" s="424"/>
      <c r="AN174" s="1095" t="s">
        <v>314</v>
      </c>
      <c r="AO174" s="1095"/>
      <c r="AP174" s="1095"/>
      <c r="AQ174" s="1095"/>
      <c r="AR174" s="1095"/>
      <c r="AS174" s="1095"/>
      <c r="AT174" s="1095"/>
      <c r="AU174" s="1095"/>
      <c r="AV174" s="299"/>
      <c r="AW174" s="271" t="str">
        <f>IF(入力シート!$Z86="","",IF((⑨登録票!$EA174-⑨登録票!EK$146)&lt;=0,"",MID(入力シート!$Z86,$EA174-EK$146,1)))</f>
        <v/>
      </c>
      <c r="AX174" s="35" t="str">
        <f>IF(入力シート!$Z86="","",IF((⑨登録票!$EA174-⑨登録票!EL$146)&lt;=0,"",MID(入力シート!$Z86,$EA174-EL$146,1)))</f>
        <v/>
      </c>
      <c r="AY174" s="34" t="str">
        <f>IF(入力シート!$Z86="","",IF((⑨登録票!$EA174-⑨登録票!EM$146)&lt;=0,"",MID(入力シート!$Z86,$EA174-EM$146,1)))</f>
        <v/>
      </c>
      <c r="AZ174" s="36" t="str">
        <f>IF(入力シート!$Z86="","",IF((⑨登録票!$EA174-⑨登録票!EN$146)&lt;=0,"",MID(入力シート!$Z86,$EA174-EN$146,1)))</f>
        <v/>
      </c>
      <c r="BA174" s="35" t="str">
        <f>IF(入力シート!$Z86="","",IF((⑨登録票!$EA174-⑨登録票!EO$146)&lt;=0,"",MID(入力シート!$Z86,$EA174-EO$146,1)))</f>
        <v/>
      </c>
      <c r="BB174" s="34" t="str">
        <f>IF(入力シート!$Z86="","",IF((⑨登録票!$EA174-⑨登録票!EP$146)&lt;=0,"",MID(入力シート!$Z86,$EA174-EP$146,1)))</f>
        <v/>
      </c>
      <c r="BC174" s="36" t="str">
        <f>IF(入力シート!$Z86="","",IF((⑨登録票!$EA174-⑨登録票!EQ$146)&lt;=0,"",MID(入力シート!$Z86,$EA174-EQ$146,1)))</f>
        <v/>
      </c>
      <c r="BD174" s="272" t="str">
        <f>IF(入力シート!$Z86="","",IF((⑨登録票!$EA174-⑨登録票!ER$146)&lt;=0,"",MID(入力シート!$Z86,$EA174-ER$146,1)))</f>
        <v/>
      </c>
      <c r="BE174" s="1105" t="s">
        <v>246</v>
      </c>
      <c r="BF174" s="1105"/>
      <c r="DR174" s="1"/>
      <c r="DS174" s="1"/>
      <c r="DT174" s="37">
        <f>LEN(入力シート!K86)</f>
        <v>0</v>
      </c>
      <c r="DU174" s="833" t="s">
        <v>343</v>
      </c>
      <c r="DV174" s="834"/>
      <c r="DW174" s="1"/>
      <c r="DX174" s="1"/>
      <c r="DY174" s="1"/>
      <c r="DZ174" s="1"/>
      <c r="EA174" s="37">
        <f>LEN(入力シート!Z86)</f>
        <v>0</v>
      </c>
      <c r="EB174" s="833" t="s">
        <v>343</v>
      </c>
      <c r="EC174" s="834"/>
      <c r="ED174" s="1"/>
      <c r="EE174" s="1"/>
      <c r="EF174" s="1"/>
      <c r="GT174" s="1"/>
      <c r="GU174" s="1"/>
    </row>
    <row r="175" spans="3:203" ht="12" customHeight="1">
      <c r="C175" s="338"/>
      <c r="D175" s="1098"/>
      <c r="E175" s="1095" t="s">
        <v>279</v>
      </c>
      <c r="F175" s="1095"/>
      <c r="G175" s="1095"/>
      <c r="H175" s="1095"/>
      <c r="I175" s="1095"/>
      <c r="J175" s="1095"/>
      <c r="K175" s="1095"/>
      <c r="L175" s="1095"/>
      <c r="M175" s="1095"/>
      <c r="N175" s="1095"/>
      <c r="O175" s="1095"/>
      <c r="P175" s="1095"/>
      <c r="Q175" s="1095"/>
      <c r="R175" s="299"/>
      <c r="S175" s="271" t="str">
        <f>IF(入力シート!$K87="","",IF(($DT175-EK$146)&lt;=0,"",MID(入力シート!$K87,($DT175-EK$146),1)))</f>
        <v/>
      </c>
      <c r="T175" s="35" t="str">
        <f>IF(入力シート!$K87="","",IF(($DT175-EL$146)&lt;=0,"",MID(入力シート!$K87,($DT175-EL$146),1)))</f>
        <v/>
      </c>
      <c r="U175" s="34" t="str">
        <f>IF(入力シート!$K87="","",IF(($DT175-EM$146)&lt;=0,"",MID(入力シート!$K87,($DT175-EM$146),1)))</f>
        <v/>
      </c>
      <c r="V175" s="36" t="str">
        <f>IF(入力シート!$K87="","",IF(($DT175-EN$146)&lt;=0,"",MID(入力シート!$K87,($DT175-EN$146),1)))</f>
        <v/>
      </c>
      <c r="W175" s="35" t="str">
        <f>IF(入力シート!$K87="","",IF(($DT175-EO$146)&lt;=0,"",MID(入力シート!$K87,($DT175-EO$146),1)))</f>
        <v/>
      </c>
      <c r="X175" s="34" t="str">
        <f>IF(入力シート!$K87="","",IF(($DT175-EP$146)&lt;=0,"",MID(入力シート!$K87,($DT175-EP$146),1)))</f>
        <v/>
      </c>
      <c r="Y175" s="36" t="str">
        <f>IF(入力シート!$K87="","",IF(($DT175-EQ$146)&lt;=0,"",MID(入力シート!$K87,($DT175-EQ$146),1)))</f>
        <v/>
      </c>
      <c r="Z175" s="272" t="str">
        <f>IF(入力シート!$K87="","",IF(($DT175-ER$146)&lt;=0,"",MID(入力シート!$K87,($DT175-ER$146),1)))</f>
        <v/>
      </c>
      <c r="AA175" s="875" t="s">
        <v>246</v>
      </c>
      <c r="AB175" s="875"/>
      <c r="AG175" s="338"/>
      <c r="AH175" s="1098"/>
      <c r="AI175" s="424"/>
      <c r="AJ175" s="424"/>
      <c r="AK175" s="424"/>
      <c r="AL175" s="424"/>
      <c r="AM175" s="424"/>
      <c r="AN175" s="1095" t="s">
        <v>315</v>
      </c>
      <c r="AO175" s="1095"/>
      <c r="AP175" s="1095"/>
      <c r="AQ175" s="1095"/>
      <c r="AR175" s="1095"/>
      <c r="AS175" s="1095"/>
      <c r="AT175" s="1095"/>
      <c r="AU175" s="1095"/>
      <c r="AV175" s="299"/>
      <c r="AW175" s="271" t="str">
        <f>IF(入力シート!$Z87="","",IF((⑨登録票!$EA175-⑨登録票!EK$146)&lt;=0,"",MID(入力シート!$Z87,$EA175-EK$146,1)))</f>
        <v/>
      </c>
      <c r="AX175" s="35" t="str">
        <f>IF(入力シート!$Z87="","",IF((⑨登録票!$EA175-⑨登録票!EL$146)&lt;=0,"",MID(入力シート!$Z87,$EA175-EL$146,1)))</f>
        <v/>
      </c>
      <c r="AY175" s="34" t="str">
        <f>IF(入力シート!$Z87="","",IF((⑨登録票!$EA175-⑨登録票!EM$146)&lt;=0,"",MID(入力シート!$Z87,$EA175-EM$146,1)))</f>
        <v/>
      </c>
      <c r="AZ175" s="36" t="str">
        <f>IF(入力シート!$Z87="","",IF((⑨登録票!$EA175-⑨登録票!EN$146)&lt;=0,"",MID(入力シート!$Z87,$EA175-EN$146,1)))</f>
        <v/>
      </c>
      <c r="BA175" s="35" t="str">
        <f>IF(入力シート!$Z87="","",IF((⑨登録票!$EA175-⑨登録票!EO$146)&lt;=0,"",MID(入力シート!$Z87,$EA175-EO$146,1)))</f>
        <v/>
      </c>
      <c r="BB175" s="34" t="str">
        <f>IF(入力シート!$Z87="","",IF((⑨登録票!$EA175-⑨登録票!EP$146)&lt;=0,"",MID(入力シート!$Z87,$EA175-EP$146,1)))</f>
        <v/>
      </c>
      <c r="BC175" s="36" t="str">
        <f>IF(入力シート!$Z87="","",IF((⑨登録票!$EA175-⑨登録票!EQ$146)&lt;=0,"",MID(入力シート!$Z87,$EA175-EQ$146,1)))</f>
        <v/>
      </c>
      <c r="BD175" s="272" t="str">
        <f>IF(入力シート!$Z87="","",IF((⑨登録票!$EA175-⑨登録票!ER$146)&lt;=0,"",MID(入力シート!$Z87,$EA175-ER$146,1)))</f>
        <v/>
      </c>
      <c r="BE175" s="1105" t="s">
        <v>246</v>
      </c>
      <c r="BF175" s="1105"/>
      <c r="DR175" s="1"/>
      <c r="DS175" s="1"/>
      <c r="DT175" s="37">
        <f>LEN(入力シート!K87)</f>
        <v>0</v>
      </c>
      <c r="DU175" s="833" t="s">
        <v>343</v>
      </c>
      <c r="DV175" s="834"/>
      <c r="DW175" s="1"/>
      <c r="DX175" s="1"/>
      <c r="DY175" s="1"/>
      <c r="DZ175" s="1"/>
      <c r="EA175" s="37">
        <f>LEN(入力シート!Z87)</f>
        <v>0</v>
      </c>
      <c r="EB175" s="833" t="s">
        <v>343</v>
      </c>
      <c r="EC175" s="834"/>
      <c r="ED175" s="1"/>
      <c r="EE175" s="1"/>
      <c r="EF175" s="1"/>
      <c r="GT175" s="1"/>
      <c r="GU175" s="1"/>
    </row>
    <row r="176" spans="3:203" ht="12" customHeight="1">
      <c r="C176" s="338"/>
      <c r="D176" s="1098"/>
      <c r="E176" s="1095" t="s">
        <v>280</v>
      </c>
      <c r="F176" s="1095"/>
      <c r="G176" s="1095"/>
      <c r="H176" s="1095"/>
      <c r="I176" s="1095"/>
      <c r="J176" s="1095"/>
      <c r="K176" s="1095"/>
      <c r="L176" s="1095"/>
      <c r="M176" s="1095"/>
      <c r="N176" s="1095"/>
      <c r="O176" s="1095"/>
      <c r="P176" s="1095"/>
      <c r="Q176" s="1095"/>
      <c r="R176" s="299"/>
      <c r="S176" s="271" t="str">
        <f>IF(入力シート!$K88="","",IF(($DT176-EK$146)&lt;=0,"",MID(入力シート!$K88,($DT176-EK$146),1)))</f>
        <v/>
      </c>
      <c r="T176" s="35" t="str">
        <f>IF(入力シート!$K88="","",IF(($DT176-EL$146)&lt;=0,"",MID(入力シート!$K88,($DT176-EL$146),1)))</f>
        <v/>
      </c>
      <c r="U176" s="34" t="str">
        <f>IF(入力シート!$K88="","",IF(($DT176-EM$146)&lt;=0,"",MID(入力シート!$K88,($DT176-EM$146),1)))</f>
        <v/>
      </c>
      <c r="V176" s="36" t="str">
        <f>IF(入力シート!$K88="","",IF(($DT176-EN$146)&lt;=0,"",MID(入力シート!$K88,($DT176-EN$146),1)))</f>
        <v/>
      </c>
      <c r="W176" s="35" t="str">
        <f>IF(入力シート!$K88="","",IF(($DT176-EO$146)&lt;=0,"",MID(入力シート!$K88,($DT176-EO$146),1)))</f>
        <v/>
      </c>
      <c r="X176" s="34" t="str">
        <f>IF(入力シート!$K88="","",IF(($DT176-EP$146)&lt;=0,"",MID(入力シート!$K88,($DT176-EP$146),1)))</f>
        <v/>
      </c>
      <c r="Y176" s="36" t="str">
        <f>IF(入力シート!$K88="","",IF(($DT176-EQ$146)&lt;=0,"",MID(入力シート!$K88,($DT176-EQ$146),1)))</f>
        <v/>
      </c>
      <c r="Z176" s="272" t="str">
        <f>IF(入力シート!$K88="","",IF(($DT176-ER$146)&lt;=0,"",MID(入力シート!$K88,($DT176-ER$146),1)))</f>
        <v/>
      </c>
      <c r="AA176" s="875" t="s">
        <v>246</v>
      </c>
      <c r="AB176" s="875"/>
      <c r="AG176" s="338"/>
      <c r="AH176" s="1098"/>
      <c r="AI176" s="1095" t="s">
        <v>316</v>
      </c>
      <c r="AJ176" s="1095"/>
      <c r="AK176" s="1095"/>
      <c r="AL176" s="1095"/>
      <c r="AM176" s="1095"/>
      <c r="AN176" s="1095"/>
      <c r="AO176" s="1095"/>
      <c r="AP176" s="1095"/>
      <c r="AQ176" s="1095"/>
      <c r="AR176" s="1095"/>
      <c r="AS176" s="1095"/>
      <c r="AT176" s="1095"/>
      <c r="AU176" s="1095"/>
      <c r="AV176" s="299"/>
      <c r="AW176" s="271" t="str">
        <f>IF(入力シート!$Z88="","",IF((⑨登録票!$EA176-⑨登録票!EK$146)&lt;=0,"",MID(入力シート!$Z88,$EA176-EK$146,1)))</f>
        <v/>
      </c>
      <c r="AX176" s="35" t="str">
        <f>IF(入力シート!$Z88="","",IF((⑨登録票!$EA176-⑨登録票!EL$146)&lt;=0,"",MID(入力シート!$Z88,$EA176-EL$146,1)))</f>
        <v/>
      </c>
      <c r="AY176" s="34" t="str">
        <f>IF(入力シート!$Z88="","",IF((⑨登録票!$EA176-⑨登録票!EM$146)&lt;=0,"",MID(入力シート!$Z88,$EA176-EM$146,1)))</f>
        <v/>
      </c>
      <c r="AZ176" s="36" t="str">
        <f>IF(入力シート!$Z88="","",IF((⑨登録票!$EA176-⑨登録票!EN$146)&lt;=0,"",MID(入力シート!$Z88,$EA176-EN$146,1)))</f>
        <v/>
      </c>
      <c r="BA176" s="35" t="str">
        <f>IF(入力シート!$Z88="","",IF((⑨登録票!$EA176-⑨登録票!EO$146)&lt;=0,"",MID(入力シート!$Z88,$EA176-EO$146,1)))</f>
        <v/>
      </c>
      <c r="BB176" s="34" t="str">
        <f>IF(入力シート!$Z88="","",IF((⑨登録票!$EA176-⑨登録票!EP$146)&lt;=0,"",MID(入力シート!$Z88,$EA176-EP$146,1)))</f>
        <v/>
      </c>
      <c r="BC176" s="36" t="str">
        <f>IF(入力シート!$Z88="","",IF((⑨登録票!$EA176-⑨登録票!EQ$146)&lt;=0,"",MID(入力シート!$Z88,$EA176-EQ$146,1)))</f>
        <v/>
      </c>
      <c r="BD176" s="272" t="str">
        <f>IF(入力シート!$Z88="","",IF((⑨登録票!$EA176-⑨登録票!ER$146)&lt;=0,"",MID(入力シート!$Z88,$EA176-ER$146,1)))</f>
        <v/>
      </c>
      <c r="BE176" s="1105" t="s">
        <v>246</v>
      </c>
      <c r="BF176" s="1105"/>
      <c r="DR176" s="1"/>
      <c r="DS176" s="1"/>
      <c r="DT176" s="37">
        <f>LEN(入力シート!K88)</f>
        <v>0</v>
      </c>
      <c r="DU176" s="833" t="s">
        <v>343</v>
      </c>
      <c r="DV176" s="834"/>
      <c r="DW176" s="1"/>
      <c r="DX176" s="1"/>
      <c r="DY176" s="1"/>
      <c r="DZ176" s="1"/>
      <c r="EA176" s="37">
        <f>LEN(入力シート!Z88)</f>
        <v>0</v>
      </c>
      <c r="EB176" s="833" t="s">
        <v>343</v>
      </c>
      <c r="EC176" s="834"/>
      <c r="ED176" s="1"/>
      <c r="EE176" s="1"/>
      <c r="EF176" s="1"/>
      <c r="GT176" s="1"/>
      <c r="GU176" s="1"/>
    </row>
    <row r="177" spans="3:203" ht="12" customHeight="1">
      <c r="C177" s="338"/>
      <c r="D177" s="1098"/>
      <c r="E177" s="1095" t="s">
        <v>554</v>
      </c>
      <c r="F177" s="1095"/>
      <c r="G177" s="1095"/>
      <c r="H177" s="1095"/>
      <c r="I177" s="1095"/>
      <c r="J177" s="1095"/>
      <c r="K177" s="1095"/>
      <c r="L177" s="1095"/>
      <c r="M177" s="1095"/>
      <c r="N177" s="1095"/>
      <c r="O177" s="1095"/>
      <c r="P177" s="1095"/>
      <c r="Q177" s="1095"/>
      <c r="R177" s="299"/>
      <c r="S177" s="271" t="str">
        <f>IF(入力シート!$K89="","",IF(($DT177-EK$146)&lt;=0,"",MID(入力シート!$K89,($DT177-EK$146),1)))</f>
        <v/>
      </c>
      <c r="T177" s="35" t="str">
        <f>IF(入力シート!$K89="","",IF(($DT177-EL$146)&lt;=0,"",MID(入力シート!$K89,($DT177-EL$146),1)))</f>
        <v/>
      </c>
      <c r="U177" s="34" t="str">
        <f>IF(入力シート!$K89="","",IF(($DT177-EM$146)&lt;=0,"",MID(入力シート!$K89,($DT177-EM$146),1)))</f>
        <v/>
      </c>
      <c r="V177" s="36" t="str">
        <f>IF(入力シート!$K89="","",IF(($DT177-EN$146)&lt;=0,"",MID(入力シート!$K89,($DT177-EN$146),1)))</f>
        <v/>
      </c>
      <c r="W177" s="35" t="str">
        <f>IF(入力シート!$K89="","",IF(($DT177-EO$146)&lt;=0,"",MID(入力シート!$K89,($DT177-EO$146),1)))</f>
        <v/>
      </c>
      <c r="X177" s="34" t="str">
        <f>IF(入力シート!$K89="","",IF(($DT177-EP$146)&lt;=0,"",MID(入力シート!$K89,($DT177-EP$146),1)))</f>
        <v/>
      </c>
      <c r="Y177" s="36" t="str">
        <f>IF(入力シート!$K89="","",IF(($DT177-EQ$146)&lt;=0,"",MID(入力シート!$K89,($DT177-EQ$146),1)))</f>
        <v/>
      </c>
      <c r="Z177" s="272" t="str">
        <f>IF(入力シート!$K89="","",IF(($DT177-ER$146)&lt;=0,"",MID(入力シート!$K89,($DT177-ER$146),1)))</f>
        <v/>
      </c>
      <c r="AA177" s="875" t="s">
        <v>246</v>
      </c>
      <c r="AB177" s="875"/>
      <c r="AG177" s="338"/>
      <c r="AH177" s="1098"/>
      <c r="AI177" s="1095" t="s">
        <v>317</v>
      </c>
      <c r="AJ177" s="1095"/>
      <c r="AK177" s="1095"/>
      <c r="AL177" s="1095"/>
      <c r="AM177" s="1095"/>
      <c r="AN177" s="1095"/>
      <c r="AO177" s="1095"/>
      <c r="AP177" s="1095"/>
      <c r="AQ177" s="1095"/>
      <c r="AR177" s="1095"/>
      <c r="AS177" s="1095"/>
      <c r="AT177" s="1095"/>
      <c r="AU177" s="1095"/>
      <c r="AV177" s="299"/>
      <c r="AW177" s="271" t="str">
        <f>IF(入力シート!$Z89="","",IF((⑨登録票!$EA177-⑨登録票!EK$146)&lt;=0,"",MID(入力シート!$Z89,$EA177-EK$146,1)))</f>
        <v/>
      </c>
      <c r="AX177" s="35" t="str">
        <f>IF(入力シート!$Z89="","",IF((⑨登録票!$EA177-⑨登録票!EL$146)&lt;=0,"",MID(入力シート!$Z89,$EA177-EL$146,1)))</f>
        <v/>
      </c>
      <c r="AY177" s="34" t="str">
        <f>IF(入力シート!$Z89="","",IF((⑨登録票!$EA177-⑨登録票!EM$146)&lt;=0,"",MID(入力シート!$Z89,$EA177-EM$146,1)))</f>
        <v/>
      </c>
      <c r="AZ177" s="36" t="str">
        <f>IF(入力シート!$Z89="","",IF((⑨登録票!$EA177-⑨登録票!EN$146)&lt;=0,"",MID(入力シート!$Z89,$EA177-EN$146,1)))</f>
        <v/>
      </c>
      <c r="BA177" s="35" t="str">
        <f>IF(入力シート!$Z89="","",IF((⑨登録票!$EA177-⑨登録票!EO$146)&lt;=0,"",MID(入力シート!$Z89,$EA177-EO$146,1)))</f>
        <v/>
      </c>
      <c r="BB177" s="34" t="str">
        <f>IF(入力シート!$Z89="","",IF((⑨登録票!$EA177-⑨登録票!EP$146)&lt;=0,"",MID(入力シート!$Z89,$EA177-EP$146,1)))</f>
        <v/>
      </c>
      <c r="BC177" s="36" t="str">
        <f>IF(入力シート!$Z89="","",IF((⑨登録票!$EA177-⑨登録票!EQ$146)&lt;=0,"",MID(入力シート!$Z89,$EA177-EQ$146,1)))</f>
        <v/>
      </c>
      <c r="BD177" s="272" t="str">
        <f>IF(入力シート!$Z89="","",IF((⑨登録票!$EA177-⑨登録票!ER$146)&lt;=0,"",MID(入力シート!$Z89,$EA177-ER$146,1)))</f>
        <v/>
      </c>
      <c r="BE177" s="1105" t="s">
        <v>246</v>
      </c>
      <c r="BF177" s="1105"/>
      <c r="DR177" s="1"/>
      <c r="DS177" s="1"/>
      <c r="DT177" s="37">
        <f>LEN(入力シート!K89)</f>
        <v>0</v>
      </c>
      <c r="DU177" s="833" t="s">
        <v>343</v>
      </c>
      <c r="DV177" s="834"/>
      <c r="DW177" s="1"/>
      <c r="DX177" s="1"/>
      <c r="DY177" s="1"/>
      <c r="DZ177" s="1"/>
      <c r="EA177" s="37">
        <f>LEN(入力シート!Z89)</f>
        <v>0</v>
      </c>
      <c r="EB177" s="833" t="s">
        <v>343</v>
      </c>
      <c r="EC177" s="834"/>
      <c r="ED177" s="1"/>
      <c r="EE177" s="1"/>
      <c r="EF177" s="1"/>
      <c r="GT177" s="1"/>
      <c r="GU177" s="1"/>
    </row>
    <row r="178" spans="3:203" ht="12" customHeight="1" thickBot="1">
      <c r="C178" s="339"/>
      <c r="D178" s="1099"/>
      <c r="E178" s="1095" t="s">
        <v>260</v>
      </c>
      <c r="F178" s="1095"/>
      <c r="G178" s="1095"/>
      <c r="H178" s="1095"/>
      <c r="I178" s="1095"/>
      <c r="J178" s="1095"/>
      <c r="K178" s="1095"/>
      <c r="L178" s="1095"/>
      <c r="M178" s="1095"/>
      <c r="N178" s="1095"/>
      <c r="O178" s="1095"/>
      <c r="P178" s="1095"/>
      <c r="Q178" s="1095"/>
      <c r="R178" s="299"/>
      <c r="S178" s="273" t="str">
        <f>IF(入力シート!$K90="","",IF(($DT178-EK$146)&lt;=0,"",MID(入力シート!$K90,($DT178-EK$146),1)))</f>
        <v/>
      </c>
      <c r="T178" s="274" t="str">
        <f>IF(入力シート!$K90="","",IF(($DT178-EL$146)&lt;=0,"",MID(入力シート!$K90,($DT178-EL$146),1)))</f>
        <v/>
      </c>
      <c r="U178" s="275" t="str">
        <f>IF(入力シート!$K90="","",IF(($DT178-EM$146)&lt;=0,"",MID(入力シート!$K90,($DT178-EM$146),1)))</f>
        <v/>
      </c>
      <c r="V178" s="276" t="str">
        <f>IF(入力シート!$K90="","",IF(($DT178-EN$146)&lt;=0,"",MID(入力シート!$K90,($DT178-EN$146),1)))</f>
        <v/>
      </c>
      <c r="W178" s="274" t="str">
        <f>IF(入力シート!$K90="","",IF(($DT178-EO$146)&lt;=0,"",MID(入力シート!$K90,($DT178-EO$146),1)))</f>
        <v/>
      </c>
      <c r="X178" s="275" t="str">
        <f>IF(入力シート!$K90="","",IF(($DT178-EP$146)&lt;=0,"",MID(入力シート!$K90,($DT178-EP$146),1)))</f>
        <v/>
      </c>
      <c r="Y178" s="276" t="str">
        <f>IF(入力シート!$K90="","",IF(($DT178-EQ$146)&lt;=0,"",MID(入力シート!$K90,($DT178-EQ$146),1)))</f>
        <v/>
      </c>
      <c r="Z178" s="277" t="str">
        <f>IF(入力シート!$K90="","",IF(($DT178-ER$146)&lt;=0,"",MID(入力シート!$K90,($DT178-ER$146),1)))</f>
        <v/>
      </c>
      <c r="AA178" s="875" t="s">
        <v>246</v>
      </c>
      <c r="AB178" s="875"/>
      <c r="AG178" s="337" t="s">
        <v>260</v>
      </c>
      <c r="AH178" s="1097"/>
      <c r="AI178" s="1095" t="s">
        <v>318</v>
      </c>
      <c r="AJ178" s="1095"/>
      <c r="AK178" s="1095"/>
      <c r="AL178" s="1095"/>
      <c r="AM178" s="1095"/>
      <c r="AN178" s="1095"/>
      <c r="AO178" s="1095"/>
      <c r="AP178" s="1095"/>
      <c r="AQ178" s="1095"/>
      <c r="AR178" s="1095"/>
      <c r="AS178" s="1095"/>
      <c r="AT178" s="1095"/>
      <c r="AU178" s="1095"/>
      <c r="AV178" s="299"/>
      <c r="AW178" s="271" t="str">
        <f>IF(入力シート!$Z90="","",IF((⑨登録票!$EA178-⑨登録票!EK$146)&lt;=0,"",MID(入力シート!$Z90,$EA178-EK$146,1)))</f>
        <v/>
      </c>
      <c r="AX178" s="35" t="str">
        <f>IF(入力シート!$Z90="","",IF((⑨登録票!$EA178-⑨登録票!EL$146)&lt;=0,"",MID(入力シート!$Z90,$EA178-EL$146,1)))</f>
        <v/>
      </c>
      <c r="AY178" s="34" t="str">
        <f>IF(入力シート!$Z90="","",IF((⑨登録票!$EA178-⑨登録票!EM$146)&lt;=0,"",MID(入力シート!$Z90,$EA178-EM$146,1)))</f>
        <v/>
      </c>
      <c r="AZ178" s="36" t="str">
        <f>IF(入力シート!$Z90="","",IF((⑨登録票!$EA178-⑨登録票!EN$146)&lt;=0,"",MID(入力シート!$Z90,$EA178-EN$146,1)))</f>
        <v/>
      </c>
      <c r="BA178" s="35" t="str">
        <f>IF(入力シート!$Z90="","",IF((⑨登録票!$EA178-⑨登録票!EO$146)&lt;=0,"",MID(入力シート!$Z90,$EA178-EO$146,1)))</f>
        <v/>
      </c>
      <c r="BB178" s="34" t="str">
        <f>IF(入力シート!$Z90="","",IF((⑨登録票!$EA178-⑨登録票!EP$146)&lt;=0,"",MID(入力シート!$Z90,$EA178-EP$146,1)))</f>
        <v/>
      </c>
      <c r="BC178" s="36" t="str">
        <f>IF(入力シート!$Z90="","",IF((⑨登録票!$EA178-⑨登録票!EQ$146)&lt;=0,"",MID(入力シート!$Z90,$EA178-EQ$146,1)))</f>
        <v/>
      </c>
      <c r="BD178" s="272" t="str">
        <f>IF(入力シート!$Z90="","",IF((⑨登録票!$EA178-⑨登録票!ER$146)&lt;=0,"",MID(入力シート!$Z90,$EA178-ER$146,1)))</f>
        <v/>
      </c>
      <c r="BE178" s="1105" t="s">
        <v>246</v>
      </c>
      <c r="BF178" s="1105"/>
      <c r="DR178" s="1"/>
      <c r="DS178" s="1"/>
      <c r="DT178" s="37">
        <f>LEN(入力シート!K90)</f>
        <v>0</v>
      </c>
      <c r="DU178" s="833" t="s">
        <v>343</v>
      </c>
      <c r="DV178" s="834"/>
      <c r="DW178" s="1"/>
      <c r="DX178" s="1"/>
      <c r="DY178" s="1"/>
      <c r="DZ178" s="1"/>
      <c r="EA178" s="37">
        <f>LEN(入力シート!Z90)</f>
        <v>0</v>
      </c>
      <c r="EB178" s="833" t="s">
        <v>343</v>
      </c>
      <c r="EC178" s="834"/>
      <c r="ED178" s="1"/>
      <c r="EE178" s="1"/>
      <c r="EF178" s="1"/>
      <c r="GT178" s="1"/>
      <c r="GU178" s="1"/>
    </row>
    <row r="179" spans="3:203" ht="13.5" customHeight="1">
      <c r="AG179" s="338"/>
      <c r="AH179" s="1098"/>
      <c r="AI179" s="424" t="s">
        <v>319</v>
      </c>
      <c r="AJ179" s="424"/>
      <c r="AK179" s="424" t="s">
        <v>556</v>
      </c>
      <c r="AL179" s="424"/>
      <c r="AM179" s="424"/>
      <c r="AN179" s="424"/>
      <c r="AO179" s="424"/>
      <c r="AP179" s="424"/>
      <c r="AQ179" s="424"/>
      <c r="AR179" s="424"/>
      <c r="AS179" s="424"/>
      <c r="AT179" s="424"/>
      <c r="AU179" s="424"/>
      <c r="AV179" s="1106"/>
      <c r="AW179" s="271" t="str">
        <f>IF(入力シート!$Z91="","",IF((⑨登録票!$EA179-⑨登録票!EK$146)&lt;=0,"",MID(入力シート!$Z91,$EA179-EK$146,1)))</f>
        <v/>
      </c>
      <c r="AX179" s="35" t="str">
        <f>IF(入力シート!$Z91="","",IF((⑨登録票!$EA179-⑨登録票!EL$146)&lt;=0,"",MID(入力シート!$Z91,$EA179-EL$146,1)))</f>
        <v/>
      </c>
      <c r="AY179" s="34" t="str">
        <f>IF(入力シート!$Z91="","",IF((⑨登録票!$EA179-⑨登録票!EM$146)&lt;=0,"",MID(入力シート!$Z91,$EA179-EM$146,1)))</f>
        <v/>
      </c>
      <c r="AZ179" s="36" t="str">
        <f>IF(入力シート!$Z91="","",IF((⑨登録票!$EA179-⑨登録票!EN$146)&lt;=0,"",MID(入力シート!$Z91,$EA179-EN$146,1)))</f>
        <v/>
      </c>
      <c r="BA179" s="35" t="str">
        <f>IF(入力シート!$Z91="","",IF((⑨登録票!$EA179-⑨登録票!EO$146)&lt;=0,"",MID(入力シート!$Z91,$EA179-EO$146,1)))</f>
        <v/>
      </c>
      <c r="BB179" s="34" t="str">
        <f>IF(入力シート!$Z91="","",IF((⑨登録票!$EA179-⑨登録票!EP$146)&lt;=0,"",MID(入力シート!$Z91,$EA179-EP$146,1)))</f>
        <v/>
      </c>
      <c r="BC179" s="36" t="str">
        <f>IF(入力シート!$Z91="","",IF((⑨登録票!$EA179-⑨登録票!EQ$146)&lt;=0,"",MID(入力シート!$Z91,$EA179-EQ$146,1)))</f>
        <v/>
      </c>
      <c r="BD179" s="272" t="str">
        <f>IF(入力シート!$Z91="","",IF((⑨登録票!$EA179-⑨登録票!ER$146)&lt;=0,"",MID(入力シート!$Z91,$EA179-ER$146,1)))</f>
        <v/>
      </c>
      <c r="BE179" s="1105" t="s">
        <v>246</v>
      </c>
      <c r="BF179" s="1105"/>
      <c r="DR179" s="1"/>
      <c r="DS179" s="832"/>
      <c r="DT179" s="832"/>
      <c r="DU179" s="832"/>
      <c r="DV179" s="832"/>
      <c r="DW179" s="1"/>
      <c r="DX179" s="1"/>
      <c r="DY179" s="1"/>
      <c r="DZ179" s="1"/>
      <c r="EA179" s="37">
        <f>LEN(入力シート!Z91)</f>
        <v>0</v>
      </c>
      <c r="EB179" s="833" t="s">
        <v>343</v>
      </c>
      <c r="EC179" s="834"/>
      <c r="ED179" s="1"/>
      <c r="EE179" s="1"/>
      <c r="EF179" s="1"/>
      <c r="GT179" s="1"/>
      <c r="GU179" s="1"/>
    </row>
    <row r="180" spans="3:203" ht="13.5" customHeight="1">
      <c r="AG180" s="338"/>
      <c r="AH180" s="1098"/>
      <c r="AI180" s="424"/>
      <c r="AJ180" s="424"/>
      <c r="AK180" s="424" t="s">
        <v>557</v>
      </c>
      <c r="AL180" s="424"/>
      <c r="AM180" s="424"/>
      <c r="AN180" s="424"/>
      <c r="AO180" s="424"/>
      <c r="AP180" s="424"/>
      <c r="AQ180" s="424"/>
      <c r="AR180" s="424"/>
      <c r="AS180" s="424"/>
      <c r="AT180" s="424"/>
      <c r="AU180" s="424"/>
      <c r="AV180" s="1106"/>
      <c r="AW180" s="271" t="str">
        <f>IF(入力シート!$Z92="","",IF((⑨登録票!$EA180-⑨登録票!EK$146)&lt;=0,"",MID(入力シート!$Z92,$EA180-EK$146,1)))</f>
        <v/>
      </c>
      <c r="AX180" s="35" t="str">
        <f>IF(入力シート!$Z92="","",IF((⑨登録票!$EA180-⑨登録票!EL$146)&lt;=0,"",MID(入力シート!$Z92,$EA180-EL$146,1)))</f>
        <v/>
      </c>
      <c r="AY180" s="34" t="str">
        <f>IF(入力シート!$Z92="","",IF((⑨登録票!$EA180-⑨登録票!EM$146)&lt;=0,"",MID(入力シート!$Z92,$EA180-EM$146,1)))</f>
        <v/>
      </c>
      <c r="AZ180" s="36" t="str">
        <f>IF(入力シート!$Z92="","",IF((⑨登録票!$EA180-⑨登録票!EN$146)&lt;=0,"",MID(入力シート!$Z92,$EA180-EN$146,1)))</f>
        <v/>
      </c>
      <c r="BA180" s="35" t="str">
        <f>IF(入力シート!$Z92="","",IF((⑨登録票!$EA180-⑨登録票!EO$146)&lt;=0,"",MID(入力シート!$Z92,$EA180-EO$146,1)))</f>
        <v/>
      </c>
      <c r="BB180" s="34" t="str">
        <f>IF(入力シート!$Z92="","",IF((⑨登録票!$EA180-⑨登録票!EP$146)&lt;=0,"",MID(入力シート!$Z92,$EA180-EP$146,1)))</f>
        <v/>
      </c>
      <c r="BC180" s="36" t="str">
        <f>IF(入力シート!$Z92="","",IF((⑨登録票!$EA180-⑨登録票!EQ$146)&lt;=0,"",MID(入力シート!$Z92,$EA180-EQ$146,1)))</f>
        <v/>
      </c>
      <c r="BD180" s="272" t="str">
        <f>IF(入力シート!$Z92="","",IF((⑨登録票!$EA180-⑨登録票!ER$146)&lt;=0,"",MID(入力シート!$Z92,$EA180-ER$146,1)))</f>
        <v/>
      </c>
      <c r="BE180" s="1105" t="s">
        <v>246</v>
      </c>
      <c r="BF180" s="1105"/>
      <c r="DR180" s="1"/>
      <c r="DS180" s="832"/>
      <c r="DT180" s="832"/>
      <c r="DU180" s="832"/>
      <c r="DV180" s="832"/>
      <c r="DW180" s="1"/>
      <c r="DX180" s="1"/>
      <c r="DY180" s="1"/>
      <c r="DZ180" s="1"/>
      <c r="EA180" s="37">
        <f>LEN(入力シート!Z92)</f>
        <v>0</v>
      </c>
      <c r="EB180" s="833" t="s">
        <v>343</v>
      </c>
      <c r="EC180" s="834"/>
      <c r="ED180" s="1"/>
      <c r="EE180" s="1"/>
      <c r="EF180" s="1"/>
    </row>
    <row r="181" spans="3:203" ht="13.5" customHeight="1">
      <c r="AG181" s="338"/>
      <c r="AH181" s="1098"/>
      <c r="AI181" s="1095" t="s">
        <v>558</v>
      </c>
      <c r="AJ181" s="1095"/>
      <c r="AK181" s="1095"/>
      <c r="AL181" s="1095"/>
      <c r="AM181" s="1095"/>
      <c r="AN181" s="1095"/>
      <c r="AO181" s="1095"/>
      <c r="AP181" s="1095"/>
      <c r="AQ181" s="1095"/>
      <c r="AR181" s="1095"/>
      <c r="AS181" s="1095"/>
      <c r="AT181" s="1095"/>
      <c r="AU181" s="1095"/>
      <c r="AV181" s="299"/>
      <c r="AW181" s="271" t="str">
        <f>IF(入力シート!$Z93="","",IF((⑨登録票!$EA181-⑨登録票!EK$146)&lt;=0,"",MID(入力シート!$Z93,$EA181-EK$146,1)))</f>
        <v/>
      </c>
      <c r="AX181" s="35" t="str">
        <f>IF(入力シート!$Z93="","",IF((⑨登録票!$EA181-⑨登録票!EL$146)&lt;=0,"",MID(入力シート!$Z93,$EA181-EL$146,1)))</f>
        <v/>
      </c>
      <c r="AY181" s="34" t="str">
        <f>IF(入力シート!$Z93="","",IF((⑨登録票!$EA181-⑨登録票!EM$146)&lt;=0,"",MID(入力シート!$Z93,$EA181-EM$146,1)))</f>
        <v/>
      </c>
      <c r="AZ181" s="36" t="str">
        <f>IF(入力シート!$Z93="","",IF((⑨登録票!$EA181-⑨登録票!EN$146)&lt;=0,"",MID(入力シート!$Z93,$EA181-EN$146,1)))</f>
        <v/>
      </c>
      <c r="BA181" s="35" t="str">
        <f>IF(入力シート!$Z93="","",IF((⑨登録票!$EA181-⑨登録票!EO$146)&lt;=0,"",MID(入力シート!$Z93,$EA181-EO$146,1)))</f>
        <v/>
      </c>
      <c r="BB181" s="34" t="str">
        <f>IF(入力シート!$Z93="","",IF((⑨登録票!$EA181-⑨登録票!EP$146)&lt;=0,"",MID(入力シート!$Z93,$EA181-EP$146,1)))</f>
        <v/>
      </c>
      <c r="BC181" s="36" t="str">
        <f>IF(入力シート!$Z93="","",IF((⑨登録票!$EA181-⑨登録票!EQ$146)&lt;=0,"",MID(入力シート!$Z93,$EA181-EQ$146,1)))</f>
        <v/>
      </c>
      <c r="BD181" s="272" t="str">
        <f>IF(入力シート!$Z93="","",IF((⑨登録票!$EA181-⑨登録票!ER$146)&lt;=0,"",MID(入力シート!$Z93,$EA181-ER$146,1)))</f>
        <v/>
      </c>
      <c r="BE181" s="1105" t="s">
        <v>246</v>
      </c>
      <c r="BF181" s="1105"/>
      <c r="DR181" s="1"/>
      <c r="DS181" s="832"/>
      <c r="DT181" s="832"/>
      <c r="DU181" s="832"/>
      <c r="DV181" s="832"/>
      <c r="DW181" s="1"/>
      <c r="DX181" s="1"/>
      <c r="DY181" s="1"/>
      <c r="DZ181" s="1"/>
      <c r="EA181" s="37">
        <f>LEN(入力シート!Z93)</f>
        <v>0</v>
      </c>
      <c r="EB181" s="833" t="s">
        <v>343</v>
      </c>
      <c r="EC181" s="834"/>
      <c r="ED181" s="1"/>
      <c r="EE181" s="1"/>
      <c r="EF181" s="1"/>
    </row>
    <row r="182" spans="3:203" ht="13.5" customHeight="1" thickBot="1">
      <c r="AG182" s="339"/>
      <c r="AH182" s="1099"/>
      <c r="AI182" s="1095" t="s">
        <v>260</v>
      </c>
      <c r="AJ182" s="1095"/>
      <c r="AK182" s="1095"/>
      <c r="AL182" s="1095"/>
      <c r="AM182" s="1095"/>
      <c r="AN182" s="1095"/>
      <c r="AO182" s="1095"/>
      <c r="AP182" s="1095"/>
      <c r="AQ182" s="1095"/>
      <c r="AR182" s="1095"/>
      <c r="AS182" s="1095"/>
      <c r="AT182" s="1095"/>
      <c r="AU182" s="1095"/>
      <c r="AV182" s="299"/>
      <c r="AW182" s="273" t="str">
        <f>IF(入力シート!$Z94="","",IF((⑨登録票!$EA182-⑨登録票!EK$146)&lt;=0,"",MID(入力シート!$Z94,$EA182-EK$146,1)))</f>
        <v/>
      </c>
      <c r="AX182" s="274" t="str">
        <f>IF(入力シート!$Z94="","",IF((⑨登録票!$EA182-⑨登録票!EL$146)&lt;=0,"",MID(入力シート!$Z94,$EA182-EL$146,1)))</f>
        <v/>
      </c>
      <c r="AY182" s="275" t="str">
        <f>IF(入力シート!$Z94="","",IF((⑨登録票!$EA182-⑨登録票!EM$146)&lt;=0,"",MID(入力シート!$Z94,$EA182-EM$146,1)))</f>
        <v/>
      </c>
      <c r="AZ182" s="276" t="str">
        <f>IF(入力シート!$Z94="","",IF((⑨登録票!$EA182-⑨登録票!EN$146)&lt;=0,"",MID(入力シート!$Z94,$EA182-EN$146,1)))</f>
        <v/>
      </c>
      <c r="BA182" s="274" t="str">
        <f>IF(入力シート!$Z94="","",IF((⑨登録票!$EA182-⑨登録票!EO$146)&lt;=0,"",MID(入力シート!$Z94,$EA182-EO$146,1)))</f>
        <v/>
      </c>
      <c r="BB182" s="275" t="str">
        <f>IF(入力シート!$Z94="","",IF((⑨登録票!$EA182-⑨登録票!EP$146)&lt;=0,"",MID(入力シート!$Z94,$EA182-EP$146,1)))</f>
        <v/>
      </c>
      <c r="BC182" s="276" t="str">
        <f>IF(入力シート!$Z94="","",IF((⑨登録票!$EA182-⑨登録票!EQ$146)&lt;=0,"",MID(入力シート!$Z94,$EA182-EQ$146,1)))</f>
        <v/>
      </c>
      <c r="BD182" s="277" t="str">
        <f>IF(入力シート!$Z94="","",IF((⑨登録票!$EA182-⑨登録票!ER$146)&lt;=0,"",MID(入力シート!$Z94,$EA182-ER$146,1)))</f>
        <v/>
      </c>
      <c r="BE182" s="1105" t="s">
        <v>246</v>
      </c>
      <c r="BF182" s="1105"/>
      <c r="DR182" s="1"/>
      <c r="DS182" s="832"/>
      <c r="DT182" s="832"/>
      <c r="DU182" s="832"/>
      <c r="DV182" s="832"/>
      <c r="DW182" s="1"/>
      <c r="DX182" s="1"/>
      <c r="DY182" s="1"/>
      <c r="DZ182" s="1"/>
      <c r="EA182" s="37">
        <f>LEN(入力シート!Z94)</f>
        <v>0</v>
      </c>
      <c r="EB182" s="833" t="s">
        <v>343</v>
      </c>
      <c r="EC182" s="834"/>
      <c r="ED182" s="1"/>
      <c r="EE182" s="1"/>
      <c r="EF182" s="1"/>
    </row>
    <row r="183" spans="3:203" ht="13.5" customHeight="1">
      <c r="DR183" s="1"/>
      <c r="DS183" s="832"/>
      <c r="DT183" s="832"/>
      <c r="DU183" s="832"/>
      <c r="DV183" s="832"/>
      <c r="DW183" s="1"/>
      <c r="DX183" s="1"/>
      <c r="DY183" s="1"/>
      <c r="DZ183" s="1"/>
      <c r="EA183" s="1"/>
      <c r="EB183" s="1"/>
      <c r="EC183" s="1"/>
      <c r="ED183" s="1"/>
      <c r="EE183" s="1"/>
      <c r="EF183" s="1"/>
    </row>
    <row r="184" spans="3:203" ht="13.5" customHeight="1">
      <c r="DR184" s="1"/>
      <c r="DS184" s="1"/>
      <c r="DT184" s="1"/>
      <c r="DU184" s="1"/>
      <c r="DV184" s="1"/>
      <c r="DW184" s="1"/>
      <c r="DX184" s="1"/>
      <c r="DY184" s="1"/>
      <c r="DZ184" s="1"/>
      <c r="EA184" s="1"/>
      <c r="EB184" s="1"/>
      <c r="EC184" s="1"/>
      <c r="ED184" s="1"/>
      <c r="EE184" s="1"/>
      <c r="EF184" s="1"/>
    </row>
    <row r="185" spans="3:203" ht="13.5" customHeight="1">
      <c r="DR185" s="1"/>
      <c r="DS185" s="1"/>
      <c r="DT185" s="1"/>
      <c r="DU185" s="1"/>
      <c r="DV185" s="1"/>
      <c r="DW185" s="1"/>
      <c r="DX185" s="1"/>
      <c r="DY185" s="1"/>
      <c r="DZ185" s="1"/>
      <c r="EA185" s="1"/>
      <c r="EB185" s="1"/>
      <c r="EC185" s="1"/>
      <c r="ED185" s="1"/>
      <c r="EE185" s="1"/>
      <c r="EF185" s="1"/>
    </row>
    <row r="186" spans="3:203" ht="13.5" customHeight="1"/>
    <row r="187" spans="3:203" ht="13.5" customHeight="1"/>
  </sheetData>
  <sheetProtection selectLockedCells="1"/>
  <mergeCells count="1020">
    <mergeCell ref="BM34:BN35"/>
    <mergeCell ref="BI26:BJ26"/>
    <mergeCell ref="Q58:R59"/>
    <mergeCell ref="Q94:R95"/>
    <mergeCell ref="Q141:R142"/>
    <mergeCell ref="BA16:BA17"/>
    <mergeCell ref="BB16:BB17"/>
    <mergeCell ref="BC16:BC17"/>
    <mergeCell ref="BD16:BD17"/>
    <mergeCell ref="BE16:BE17"/>
    <mergeCell ref="BF16:BF17"/>
    <mergeCell ref="J138:BA139"/>
    <mergeCell ref="AO34:AP35"/>
    <mergeCell ref="AQ34:AR35"/>
    <mergeCell ref="AS34:AT35"/>
    <mergeCell ref="AU34:AV35"/>
    <mergeCell ref="AW34:AX35"/>
    <mergeCell ref="BG32:BH33"/>
    <mergeCell ref="BI32:BJ33"/>
    <mergeCell ref="BK32:BL33"/>
    <mergeCell ref="BF26:BH26"/>
    <mergeCell ref="BF28:BH28"/>
    <mergeCell ref="AQ18:AR19"/>
    <mergeCell ref="AH16:AH17"/>
    <mergeCell ref="AI16:AI17"/>
    <mergeCell ref="AJ16:AJ17"/>
    <mergeCell ref="BC34:BD35"/>
    <mergeCell ref="BE34:BF35"/>
    <mergeCell ref="BG34:BH35"/>
    <mergeCell ref="BE21:BL21"/>
    <mergeCell ref="BF25:BH25"/>
    <mergeCell ref="AI182:AV182"/>
    <mergeCell ref="BE169:BF169"/>
    <mergeCell ref="BE170:BF170"/>
    <mergeCell ref="BE171:BF171"/>
    <mergeCell ref="AI172:AV172"/>
    <mergeCell ref="BE172:BF172"/>
    <mergeCell ref="AI173:AV173"/>
    <mergeCell ref="BE173:BF173"/>
    <mergeCell ref="BE174:BF174"/>
    <mergeCell ref="BE175:BF175"/>
    <mergeCell ref="AI176:AV176"/>
    <mergeCell ref="BE176:BF176"/>
    <mergeCell ref="AI177:AV177"/>
    <mergeCell ref="BE177:BF177"/>
    <mergeCell ref="AI178:AV178"/>
    <mergeCell ref="BE178:BF178"/>
    <mergeCell ref="EB154:EC154"/>
    <mergeCell ref="EB180:EC180"/>
    <mergeCell ref="DU166:DV166"/>
    <mergeCell ref="DU167:DV167"/>
    <mergeCell ref="DU168:DV168"/>
    <mergeCell ref="BE166:BF166"/>
    <mergeCell ref="BE181:BF181"/>
    <mergeCell ref="BE182:BF182"/>
    <mergeCell ref="BE152:BF152"/>
    <mergeCell ref="DS179:DV183"/>
    <mergeCell ref="DU177:DV177"/>
    <mergeCell ref="DU178:DV178"/>
    <mergeCell ref="DU174:DV174"/>
    <mergeCell ref="DU175:DV175"/>
    <mergeCell ref="DU176:DV176"/>
    <mergeCell ref="DU169:DV169"/>
    <mergeCell ref="DU170:DV170"/>
    <mergeCell ref="DU154:DV154"/>
    <mergeCell ref="DU172:DV172"/>
    <mergeCell ref="DU173:DV173"/>
    <mergeCell ref="EB155:EC155"/>
    <mergeCell ref="EB156:EC156"/>
    <mergeCell ref="EB157:EC157"/>
    <mergeCell ref="EB158:EC158"/>
    <mergeCell ref="EB159:EC159"/>
    <mergeCell ref="EB160:EC160"/>
    <mergeCell ref="EB161:EC161"/>
    <mergeCell ref="EB162:EC162"/>
    <mergeCell ref="EB163:EC163"/>
    <mergeCell ref="EB181:EC181"/>
    <mergeCell ref="EB182:EC182"/>
    <mergeCell ref="EB168:EC168"/>
    <mergeCell ref="EB169:EC169"/>
    <mergeCell ref="BE168:BF168"/>
    <mergeCell ref="DU164:DV164"/>
    <mergeCell ref="EB164:EC164"/>
    <mergeCell ref="EB165:EC165"/>
    <mergeCell ref="EB166:EC166"/>
    <mergeCell ref="EB167:EC167"/>
    <mergeCell ref="EB177:EC177"/>
    <mergeCell ref="EB178:EC178"/>
    <mergeCell ref="EB179:EC179"/>
    <mergeCell ref="EB146:EC146"/>
    <mergeCell ref="EB147:EC147"/>
    <mergeCell ref="EB148:EC148"/>
    <mergeCell ref="EB149:EC149"/>
    <mergeCell ref="EB150:EC150"/>
    <mergeCell ref="EB151:EC151"/>
    <mergeCell ref="EB170:EC170"/>
    <mergeCell ref="EB171:EC171"/>
    <mergeCell ref="EB172:EC172"/>
    <mergeCell ref="EB173:EC173"/>
    <mergeCell ref="EB174:EC174"/>
    <mergeCell ref="EB175:EC175"/>
    <mergeCell ref="EB176:EC176"/>
    <mergeCell ref="EB152:EC152"/>
    <mergeCell ref="EB153:EC153"/>
    <mergeCell ref="AI162:AV162"/>
    <mergeCell ref="AI163:AV163"/>
    <mergeCell ref="AI164:AV164"/>
    <mergeCell ref="AI165:AV165"/>
    <mergeCell ref="BE153:BF153"/>
    <mergeCell ref="BE154:BF154"/>
    <mergeCell ref="BE155:BF155"/>
    <mergeCell ref="BE156:BF156"/>
    <mergeCell ref="BE157:BF157"/>
    <mergeCell ref="AI151:AM153"/>
    <mergeCell ref="AN153:AV153"/>
    <mergeCell ref="DU146:DV146"/>
    <mergeCell ref="DU147:DV147"/>
    <mergeCell ref="DU148:DV148"/>
    <mergeCell ref="DU149:DV149"/>
    <mergeCell ref="DU150:DV150"/>
    <mergeCell ref="DU151:DV151"/>
    <mergeCell ref="DU152:DV152"/>
    <mergeCell ref="DU153:DV153"/>
    <mergeCell ref="BE162:BF162"/>
    <mergeCell ref="BE147:BF147"/>
    <mergeCell ref="BE148:BF148"/>
    <mergeCell ref="BE149:BF149"/>
    <mergeCell ref="BE150:BF150"/>
    <mergeCell ref="AI154:AV154"/>
    <mergeCell ref="AI155:AM156"/>
    <mergeCell ref="AN155:AV155"/>
    <mergeCell ref="AN156:AV156"/>
    <mergeCell ref="BE151:BF151"/>
    <mergeCell ref="DT102:DU103"/>
    <mergeCell ref="DV102:DY103"/>
    <mergeCell ref="DT104:DU105"/>
    <mergeCell ref="DV104:DY105"/>
    <mergeCell ref="DT106:DU107"/>
    <mergeCell ref="DV106:DY107"/>
    <mergeCell ref="DT108:DU109"/>
    <mergeCell ref="DV108:DY109"/>
    <mergeCell ref="AW145:BD145"/>
    <mergeCell ref="DV110:DY111"/>
    <mergeCell ref="DU155:DV155"/>
    <mergeCell ref="DU156:DV156"/>
    <mergeCell ref="AL106:AM107"/>
    <mergeCell ref="AN106:AO107"/>
    <mergeCell ref="DT110:DU111"/>
    <mergeCell ref="BE146:BF146"/>
    <mergeCell ref="AJ104:AK105"/>
    <mergeCell ref="AN104:AO105"/>
    <mergeCell ref="AN146:AV146"/>
    <mergeCell ref="AN147:AV147"/>
    <mergeCell ref="AN148:AV148"/>
    <mergeCell ref="AN151:AV151"/>
    <mergeCell ref="AN167:AV167"/>
    <mergeCell ref="AN168:AV168"/>
    <mergeCell ref="AN169:AV169"/>
    <mergeCell ref="AN170:AV170"/>
    <mergeCell ref="AI166:AM171"/>
    <mergeCell ref="AN171:AV171"/>
    <mergeCell ref="AI157:AM158"/>
    <mergeCell ref="AN157:AV157"/>
    <mergeCell ref="AN158:AV158"/>
    <mergeCell ref="BE163:BF163"/>
    <mergeCell ref="BE179:BF179"/>
    <mergeCell ref="BE180:BF180"/>
    <mergeCell ref="AI179:AJ180"/>
    <mergeCell ref="AK179:AV179"/>
    <mergeCell ref="AK180:AV180"/>
    <mergeCell ref="AI181:AV181"/>
    <mergeCell ref="AI149:AV149"/>
    <mergeCell ref="AI150:AV150"/>
    <mergeCell ref="BE167:BF167"/>
    <mergeCell ref="AI159:AV159"/>
    <mergeCell ref="AI160:AV160"/>
    <mergeCell ref="AI161:AV161"/>
    <mergeCell ref="AI174:AM175"/>
    <mergeCell ref="AN174:AV174"/>
    <mergeCell ref="AN175:AV175"/>
    <mergeCell ref="AN166:AV166"/>
    <mergeCell ref="BE164:BF164"/>
    <mergeCell ref="BE165:BF165"/>
    <mergeCell ref="BE158:BF158"/>
    <mergeCell ref="BE159:BF159"/>
    <mergeCell ref="BE160:BF160"/>
    <mergeCell ref="BE161:BF161"/>
    <mergeCell ref="AA159:AB159"/>
    <mergeCell ref="AA160:AB160"/>
    <mergeCell ref="AA161:AB161"/>
    <mergeCell ref="AA162:AB162"/>
    <mergeCell ref="AA163:AB163"/>
    <mergeCell ref="AA164:AB164"/>
    <mergeCell ref="AA165:AB165"/>
    <mergeCell ref="AA166:AB166"/>
    <mergeCell ref="AA176:AB176"/>
    <mergeCell ref="AA177:AB177"/>
    <mergeCell ref="AA178:AB178"/>
    <mergeCell ref="AA167:AB167"/>
    <mergeCell ref="AA168:AB168"/>
    <mergeCell ref="AA169:AB169"/>
    <mergeCell ref="AG146:AH177"/>
    <mergeCell ref="AA170:AB170"/>
    <mergeCell ref="AA171:AB171"/>
    <mergeCell ref="AA172:AB172"/>
    <mergeCell ref="AA173:AB173"/>
    <mergeCell ref="AA174:AB174"/>
    <mergeCell ref="AA175:AB175"/>
    <mergeCell ref="AG178:AH182"/>
    <mergeCell ref="E159:F167"/>
    <mergeCell ref="C149:D167"/>
    <mergeCell ref="C169:D178"/>
    <mergeCell ref="G149:R149"/>
    <mergeCell ref="G150:R150"/>
    <mergeCell ref="G151:R151"/>
    <mergeCell ref="G160:R160"/>
    <mergeCell ref="G161:R161"/>
    <mergeCell ref="G162:R162"/>
    <mergeCell ref="G163:R163"/>
    <mergeCell ref="G164:R164"/>
    <mergeCell ref="G165:R165"/>
    <mergeCell ref="G166:R166"/>
    <mergeCell ref="G167:R167"/>
    <mergeCell ref="C168:R168"/>
    <mergeCell ref="E169:R169"/>
    <mergeCell ref="G159:R159"/>
    <mergeCell ref="E170:R170"/>
    <mergeCell ref="E171:R171"/>
    <mergeCell ref="E172:R172"/>
    <mergeCell ref="E173:R173"/>
    <mergeCell ref="E174:R174"/>
    <mergeCell ref="E175:R175"/>
    <mergeCell ref="E176:R176"/>
    <mergeCell ref="E177:R177"/>
    <mergeCell ref="E178:R178"/>
    <mergeCell ref="AL104:AM105"/>
    <mergeCell ref="S145:Z145"/>
    <mergeCell ref="AA146:AB146"/>
    <mergeCell ref="AA147:AB147"/>
    <mergeCell ref="AA148:AB148"/>
    <mergeCell ref="C145:R145"/>
    <mergeCell ref="E146:R146"/>
    <mergeCell ref="E147:R147"/>
    <mergeCell ref="E148:R148"/>
    <mergeCell ref="AI146:AM148"/>
    <mergeCell ref="C146:D148"/>
    <mergeCell ref="AG145:AV145"/>
    <mergeCell ref="E149:F158"/>
    <mergeCell ref="G152:R152"/>
    <mergeCell ref="G153:R153"/>
    <mergeCell ref="G154:R154"/>
    <mergeCell ref="G155:R155"/>
    <mergeCell ref="G156:R156"/>
    <mergeCell ref="G157:R157"/>
    <mergeCell ref="G158:R158"/>
    <mergeCell ref="AA149:AB149"/>
    <mergeCell ref="AA150:AB150"/>
    <mergeCell ref="AA151:AB151"/>
    <mergeCell ref="AA152:AB152"/>
    <mergeCell ref="AA153:AB153"/>
    <mergeCell ref="AA154:AB154"/>
    <mergeCell ref="AA155:AB155"/>
    <mergeCell ref="AA156:AB156"/>
    <mergeCell ref="AA157:AB157"/>
    <mergeCell ref="AA158:AB158"/>
    <mergeCell ref="AN152:AV152"/>
    <mergeCell ref="DE2:DF2"/>
    <mergeCell ref="DG2:DH2"/>
    <mergeCell ref="CI2:CJ2"/>
    <mergeCell ref="CK2:CL2"/>
    <mergeCell ref="CM2:CN2"/>
    <mergeCell ref="CO2:CP2"/>
    <mergeCell ref="CQ2:CR2"/>
    <mergeCell ref="CS2:CT2"/>
    <mergeCell ref="CU2:CV2"/>
    <mergeCell ref="CW2:CX2"/>
    <mergeCell ref="CY2:CZ2"/>
    <mergeCell ref="B141:F142"/>
    <mergeCell ref="G141:H142"/>
    <mergeCell ref="I141:J142"/>
    <mergeCell ref="K141:L142"/>
    <mergeCell ref="M141:N142"/>
    <mergeCell ref="O141:P142"/>
    <mergeCell ref="AJ142:AV142"/>
    <mergeCell ref="DA2:DB2"/>
    <mergeCell ref="BG2:BH2"/>
    <mergeCell ref="BI2:BJ2"/>
    <mergeCell ref="BY2:BZ2"/>
    <mergeCell ref="CA2:CB2"/>
    <mergeCell ref="CC2:CD2"/>
    <mergeCell ref="CE2:CF2"/>
    <mergeCell ref="CG2:CH2"/>
    <mergeCell ref="BF22:BH22"/>
    <mergeCell ref="BI22:BJ22"/>
    <mergeCell ref="BV9:CH10"/>
    <mergeCell ref="BQ2:BR2"/>
    <mergeCell ref="BS2:BT2"/>
    <mergeCell ref="BU2:BV2"/>
    <mergeCell ref="BM2:BN2"/>
    <mergeCell ref="BE18:BF19"/>
    <mergeCell ref="BG18:BH19"/>
    <mergeCell ref="BI18:BJ19"/>
    <mergeCell ref="BK18:BL19"/>
    <mergeCell ref="BM18:BN19"/>
    <mergeCell ref="BJ16:BJ17"/>
    <mergeCell ref="BK16:BK17"/>
    <mergeCell ref="AZ7:BI8"/>
    <mergeCell ref="BL16:BL17"/>
    <mergeCell ref="BM16:BM17"/>
    <mergeCell ref="BN16:BN17"/>
    <mergeCell ref="BG16:BG17"/>
    <mergeCell ref="BH16:BH17"/>
    <mergeCell ref="BI16:BI17"/>
    <mergeCell ref="BE2:BF2"/>
    <mergeCell ref="DC2:DD2"/>
    <mergeCell ref="BW2:BX2"/>
    <mergeCell ref="BO2:BP2"/>
    <mergeCell ref="BF27:BH27"/>
    <mergeCell ref="BI27:BJ27"/>
    <mergeCell ref="BF24:BH24"/>
    <mergeCell ref="AO18:AP19"/>
    <mergeCell ref="AM22:AN23"/>
    <mergeCell ref="AK22:AL23"/>
    <mergeCell ref="AN20:AN21"/>
    <mergeCell ref="AM20:AM21"/>
    <mergeCell ref="AL20:AL21"/>
    <mergeCell ref="AK20:AK21"/>
    <mergeCell ref="AO20:AO21"/>
    <mergeCell ref="AP20:AP21"/>
    <mergeCell ref="AO22:AP23"/>
    <mergeCell ref="AQ22:AR23"/>
    <mergeCell ref="AR20:AR21"/>
    <mergeCell ref="AQ20:AQ21"/>
    <mergeCell ref="BK2:BL2"/>
    <mergeCell ref="AM18:AN19"/>
    <mergeCell ref="AU18:AV19"/>
    <mergeCell ref="AW18:AX19"/>
    <mergeCell ref="AY18:AZ19"/>
    <mergeCell ref="BI24:BJ24"/>
    <mergeCell ref="AL16:AL17"/>
    <mergeCell ref="AM16:AM17"/>
    <mergeCell ref="AN16:AN17"/>
    <mergeCell ref="AO16:AO17"/>
    <mergeCell ref="AP16:AP17"/>
    <mergeCell ref="AQ16:AQ17"/>
    <mergeCell ref="AR16:AR17"/>
    <mergeCell ref="AS16:AS17"/>
    <mergeCell ref="AT16:AT17"/>
    <mergeCell ref="AU16:AU17"/>
    <mergeCell ref="AV16:AV17"/>
    <mergeCell ref="AW16:AW17"/>
    <mergeCell ref="BK34:BL35"/>
    <mergeCell ref="BI28:BJ28"/>
    <mergeCell ref="BM32:BN33"/>
    <mergeCell ref="AO32:AP33"/>
    <mergeCell ref="AQ32:AR33"/>
    <mergeCell ref="AS32:AT33"/>
    <mergeCell ref="AU32:AV33"/>
    <mergeCell ref="AW32:AX33"/>
    <mergeCell ref="AC18:AD19"/>
    <mergeCell ref="AE18:AF19"/>
    <mergeCell ref="AG18:AH19"/>
    <mergeCell ref="AI18:AJ19"/>
    <mergeCell ref="AG16:AG17"/>
    <mergeCell ref="AC28:AD29"/>
    <mergeCell ref="AE28:AF29"/>
    <mergeCell ref="AG28:AH29"/>
    <mergeCell ref="AI28:AJ29"/>
    <mergeCell ref="AC20:AC21"/>
    <mergeCell ref="AD20:AD21"/>
    <mergeCell ref="AE20:AE21"/>
    <mergeCell ref="AF20:AF21"/>
    <mergeCell ref="AG20:AG21"/>
    <mergeCell ref="AE24:AF25"/>
    <mergeCell ref="AG24:AH25"/>
    <mergeCell ref="AI20:AI21"/>
    <mergeCell ref="AJ20:AJ21"/>
    <mergeCell ref="AI22:AJ23"/>
    <mergeCell ref="AI24:AJ25"/>
    <mergeCell ref="AX16:AX17"/>
    <mergeCell ref="AY16:AY17"/>
    <mergeCell ref="AZ16:AZ17"/>
    <mergeCell ref="AK18:AL19"/>
    <mergeCell ref="L69:L70"/>
    <mergeCell ref="L71:L72"/>
    <mergeCell ref="L73:L74"/>
    <mergeCell ref="AC71:AD72"/>
    <mergeCell ref="AE71:AF72"/>
    <mergeCell ref="AC73:AD74"/>
    <mergeCell ref="AE73:AF74"/>
    <mergeCell ref="L14:P15"/>
    <mergeCell ref="Q14:R15"/>
    <mergeCell ref="S14:T15"/>
    <mergeCell ref="U14:V15"/>
    <mergeCell ref="W14:X15"/>
    <mergeCell ref="Y14:Z15"/>
    <mergeCell ref="AA14:AB15"/>
    <mergeCell ref="AG69:AI70"/>
    <mergeCell ref="AG75:AI76"/>
    <mergeCell ref="AG77:AI78"/>
    <mergeCell ref="AF16:AF17"/>
    <mergeCell ref="C4:M5"/>
    <mergeCell ref="AP7:AY8"/>
    <mergeCell ref="AP9:AY10"/>
    <mergeCell ref="AZ9:BA10"/>
    <mergeCell ref="BB9:BC10"/>
    <mergeCell ref="BD9:BE10"/>
    <mergeCell ref="BF9:BG10"/>
    <mergeCell ref="BH9:BI10"/>
    <mergeCell ref="BE4:BL4"/>
    <mergeCell ref="O4:BD5"/>
    <mergeCell ref="B12:K15"/>
    <mergeCell ref="L12:P13"/>
    <mergeCell ref="Q12:R13"/>
    <mergeCell ref="S12:T13"/>
    <mergeCell ref="U12:V13"/>
    <mergeCell ref="W12:X13"/>
    <mergeCell ref="Y12:Z13"/>
    <mergeCell ref="AK16:AK17"/>
    <mergeCell ref="L18:L19"/>
    <mergeCell ref="M18:N19"/>
    <mergeCell ref="O18:P19"/>
    <mergeCell ref="Q18:R19"/>
    <mergeCell ref="S18:T19"/>
    <mergeCell ref="U18:V19"/>
    <mergeCell ref="W18:X19"/>
    <mergeCell ref="Y18:Z19"/>
    <mergeCell ref="AA18:AB19"/>
    <mergeCell ref="AC14:AD15"/>
    <mergeCell ref="AE14:AF15"/>
    <mergeCell ref="B16:K19"/>
    <mergeCell ref="L16:L17"/>
    <mergeCell ref="M16:M17"/>
    <mergeCell ref="N16:N17"/>
    <mergeCell ref="O16:O17"/>
    <mergeCell ref="P16:P17"/>
    <mergeCell ref="Q16:Q17"/>
    <mergeCell ref="R16:R17"/>
    <mergeCell ref="S16:S17"/>
    <mergeCell ref="T16:T17"/>
    <mergeCell ref="U16:U17"/>
    <mergeCell ref="V16:V17"/>
    <mergeCell ref="W16:W17"/>
    <mergeCell ref="X16:X17"/>
    <mergeCell ref="Y16:Y17"/>
    <mergeCell ref="Z16:Z17"/>
    <mergeCell ref="AA16:AA17"/>
    <mergeCell ref="AB16:AB17"/>
    <mergeCell ref="AC16:AC17"/>
    <mergeCell ref="AD16:AD17"/>
    <mergeCell ref="AE16:AE17"/>
    <mergeCell ref="B20:K25"/>
    <mergeCell ref="L20:P21"/>
    <mergeCell ref="Q20:Q21"/>
    <mergeCell ref="R20:R21"/>
    <mergeCell ref="S20:S21"/>
    <mergeCell ref="T20:T21"/>
    <mergeCell ref="U20:U21"/>
    <mergeCell ref="V20:V21"/>
    <mergeCell ref="W20:W21"/>
    <mergeCell ref="L24:P25"/>
    <mergeCell ref="Q24:R25"/>
    <mergeCell ref="S24:T25"/>
    <mergeCell ref="U24:V25"/>
    <mergeCell ref="W24:X25"/>
    <mergeCell ref="L22:P23"/>
    <mergeCell ref="Q22:R23"/>
    <mergeCell ref="S22:T23"/>
    <mergeCell ref="U22:V23"/>
    <mergeCell ref="W22:X23"/>
    <mergeCell ref="X20:X21"/>
    <mergeCell ref="Q28:R29"/>
    <mergeCell ref="S28:T29"/>
    <mergeCell ref="U28:V29"/>
    <mergeCell ref="L30:P31"/>
    <mergeCell ref="Q30:R31"/>
    <mergeCell ref="S30:T31"/>
    <mergeCell ref="U30:V31"/>
    <mergeCell ref="W30:X31"/>
    <mergeCell ref="L32:P35"/>
    <mergeCell ref="Q34:R35"/>
    <mergeCell ref="S34:T35"/>
    <mergeCell ref="U34:V35"/>
    <mergeCell ref="W34:X35"/>
    <mergeCell ref="W28:X29"/>
    <mergeCell ref="Q32:R33"/>
    <mergeCell ref="S32:T33"/>
    <mergeCell ref="U32:V33"/>
    <mergeCell ref="W32:X33"/>
    <mergeCell ref="Q26:R27"/>
    <mergeCell ref="S26:T27"/>
    <mergeCell ref="U26:V27"/>
    <mergeCell ref="W26:X27"/>
    <mergeCell ref="Y24:Z25"/>
    <mergeCell ref="AA24:AB25"/>
    <mergeCell ref="AC24:AD25"/>
    <mergeCell ref="AH20:AH21"/>
    <mergeCell ref="Y22:Z23"/>
    <mergeCell ref="AA22:AB23"/>
    <mergeCell ref="AC22:AD23"/>
    <mergeCell ref="AE22:AF23"/>
    <mergeCell ref="AG22:AH23"/>
    <mergeCell ref="Z20:Z21"/>
    <mergeCell ref="AA20:AA21"/>
    <mergeCell ref="AB20:AB21"/>
    <mergeCell ref="Y26:Z27"/>
    <mergeCell ref="AA26:AB27"/>
    <mergeCell ref="AC26:AD27"/>
    <mergeCell ref="AE26:AF27"/>
    <mergeCell ref="Y20:Y21"/>
    <mergeCell ref="Y34:Z35"/>
    <mergeCell ref="AA34:AB35"/>
    <mergeCell ref="AC34:AD35"/>
    <mergeCell ref="AE34:AF35"/>
    <mergeCell ref="AF36:AF37"/>
    <mergeCell ref="Y38:Z39"/>
    <mergeCell ref="AA38:AB39"/>
    <mergeCell ref="AC38:AD39"/>
    <mergeCell ref="Y36:Y37"/>
    <mergeCell ref="AE38:AF39"/>
    <mergeCell ref="AE36:AE37"/>
    <mergeCell ref="Z36:Z37"/>
    <mergeCell ref="AA36:AA37"/>
    <mergeCell ref="AB36:AB37"/>
    <mergeCell ref="AC36:AC37"/>
    <mergeCell ref="AI32:AJ33"/>
    <mergeCell ref="AK28:AL29"/>
    <mergeCell ref="Y30:Z31"/>
    <mergeCell ref="AA30:AB31"/>
    <mergeCell ref="AC30:AD31"/>
    <mergeCell ref="AE30:AF31"/>
    <mergeCell ref="AG30:AH31"/>
    <mergeCell ref="AI30:AJ31"/>
    <mergeCell ref="AK30:AL31"/>
    <mergeCell ref="Y28:Z29"/>
    <mergeCell ref="AA28:AB29"/>
    <mergeCell ref="Y32:Z33"/>
    <mergeCell ref="AA32:AB33"/>
    <mergeCell ref="AC32:AD33"/>
    <mergeCell ref="AE32:AF33"/>
    <mergeCell ref="AK32:AL33"/>
    <mergeCell ref="AG32:AH33"/>
    <mergeCell ref="L36:P37"/>
    <mergeCell ref="AM42:AN43"/>
    <mergeCell ref="L40:P41"/>
    <mergeCell ref="Q40:R41"/>
    <mergeCell ref="S40:T41"/>
    <mergeCell ref="W42:X43"/>
    <mergeCell ref="Y42:Z43"/>
    <mergeCell ref="AA42:AB43"/>
    <mergeCell ref="AC42:AD43"/>
    <mergeCell ref="AE42:AF43"/>
    <mergeCell ref="Q36:Q37"/>
    <mergeCell ref="R36:R37"/>
    <mergeCell ref="S36:S37"/>
    <mergeCell ref="T36:T37"/>
    <mergeCell ref="U36:U37"/>
    <mergeCell ref="V36:V37"/>
    <mergeCell ref="W36:W37"/>
    <mergeCell ref="AG36:AG37"/>
    <mergeCell ref="AH36:AH37"/>
    <mergeCell ref="Q38:R39"/>
    <mergeCell ref="S38:T39"/>
    <mergeCell ref="U38:V39"/>
    <mergeCell ref="W38:X39"/>
    <mergeCell ref="AD36:AD37"/>
    <mergeCell ref="X36:X37"/>
    <mergeCell ref="S46:T47"/>
    <mergeCell ref="U46:V47"/>
    <mergeCell ref="W46:X47"/>
    <mergeCell ref="AC48:AD49"/>
    <mergeCell ref="AE48:AF49"/>
    <mergeCell ref="Y46:Z47"/>
    <mergeCell ref="AA46:AB47"/>
    <mergeCell ref="U40:V41"/>
    <mergeCell ref="W40:X41"/>
    <mergeCell ref="Y40:Z41"/>
    <mergeCell ref="AA40:AB41"/>
    <mergeCell ref="AC40:AD41"/>
    <mergeCell ref="AE40:AF41"/>
    <mergeCell ref="AS42:AT43"/>
    <mergeCell ref="L44:P45"/>
    <mergeCell ref="Q44:R45"/>
    <mergeCell ref="S44:T45"/>
    <mergeCell ref="U44:V45"/>
    <mergeCell ref="W44:X45"/>
    <mergeCell ref="Y44:Z45"/>
    <mergeCell ref="AA44:AB45"/>
    <mergeCell ref="AC44:AD45"/>
    <mergeCell ref="AE44:AF45"/>
    <mergeCell ref="AI42:AJ43"/>
    <mergeCell ref="AK42:AL43"/>
    <mergeCell ref="AG42:AH43"/>
    <mergeCell ref="L42:P43"/>
    <mergeCell ref="Q42:R43"/>
    <mergeCell ref="S42:T43"/>
    <mergeCell ref="U42:V43"/>
    <mergeCell ref="AO46:AP47"/>
    <mergeCell ref="BK67:BL68"/>
    <mergeCell ref="B69:K70"/>
    <mergeCell ref="M69:N70"/>
    <mergeCell ref="O69:P70"/>
    <mergeCell ref="Q69:R70"/>
    <mergeCell ref="S69:T70"/>
    <mergeCell ref="U69:V70"/>
    <mergeCell ref="W69:X70"/>
    <mergeCell ref="Y69:Z70"/>
    <mergeCell ref="AA69:AB70"/>
    <mergeCell ref="AC69:AD70"/>
    <mergeCell ref="AE69:AF70"/>
    <mergeCell ref="B61:K68"/>
    <mergeCell ref="AA61:AB62"/>
    <mergeCell ref="AC61:AD62"/>
    <mergeCell ref="L65:P68"/>
    <mergeCell ref="BG65:BH66"/>
    <mergeCell ref="BI65:BJ66"/>
    <mergeCell ref="BK65:BL66"/>
    <mergeCell ref="AI67:AJ68"/>
    <mergeCell ref="AK67:AL68"/>
    <mergeCell ref="AM67:AN68"/>
    <mergeCell ref="Q65:R66"/>
    <mergeCell ref="Q67:R68"/>
    <mergeCell ref="Y65:Z66"/>
    <mergeCell ref="AA65:AB66"/>
    <mergeCell ref="AC65:AD66"/>
    <mergeCell ref="Q61:R62"/>
    <mergeCell ref="S61:T62"/>
    <mergeCell ref="U61:V62"/>
    <mergeCell ref="W61:X62"/>
    <mergeCell ref="Y61:Z62"/>
    <mergeCell ref="BG67:BH68"/>
    <mergeCell ref="BI67:BJ68"/>
    <mergeCell ref="AS67:AT68"/>
    <mergeCell ref="AU67:AV68"/>
    <mergeCell ref="AW67:AX68"/>
    <mergeCell ref="AY67:AZ68"/>
    <mergeCell ref="BA67:BB68"/>
    <mergeCell ref="BC67:BD68"/>
    <mergeCell ref="BE67:BF68"/>
    <mergeCell ref="Y73:Z74"/>
    <mergeCell ref="AA73:AB74"/>
    <mergeCell ref="W67:X68"/>
    <mergeCell ref="Y67:Z68"/>
    <mergeCell ref="S75:T76"/>
    <mergeCell ref="U79:V80"/>
    <mergeCell ref="Y75:Z76"/>
    <mergeCell ref="AA75:AB76"/>
    <mergeCell ref="AC75:AD76"/>
    <mergeCell ref="S67:T68"/>
    <mergeCell ref="U67:V68"/>
    <mergeCell ref="AG73:AI74"/>
    <mergeCell ref="AG71:AI72"/>
    <mergeCell ref="AE79:AF80"/>
    <mergeCell ref="AE77:AF78"/>
    <mergeCell ref="AA77:AB78"/>
    <mergeCell ref="AC77:AD78"/>
    <mergeCell ref="AA79:AB80"/>
    <mergeCell ref="AC79:AD80"/>
    <mergeCell ref="AA67:AB68"/>
    <mergeCell ref="AG79:AI80"/>
    <mergeCell ref="BA32:BB33"/>
    <mergeCell ref="BC32:BD33"/>
    <mergeCell ref="BE32:BF33"/>
    <mergeCell ref="BI25:BJ25"/>
    <mergeCell ref="AS18:AT19"/>
    <mergeCell ref="BI34:BJ35"/>
    <mergeCell ref="AW65:AX66"/>
    <mergeCell ref="AY65:AZ66"/>
    <mergeCell ref="BA65:BB66"/>
    <mergeCell ref="BC65:BD66"/>
    <mergeCell ref="BE65:BF66"/>
    <mergeCell ref="BC50:BD51"/>
    <mergeCell ref="BE50:BF51"/>
    <mergeCell ref="BG50:BH51"/>
    <mergeCell ref="AY50:AZ51"/>
    <mergeCell ref="BA50:BB51"/>
    <mergeCell ref="AY32:AZ33"/>
    <mergeCell ref="BF23:BH23"/>
    <mergeCell ref="BI23:BJ23"/>
    <mergeCell ref="BA18:BB19"/>
    <mergeCell ref="BC18:BD19"/>
    <mergeCell ref="AY34:AZ35"/>
    <mergeCell ref="BA34:BB35"/>
    <mergeCell ref="BD58:BM58"/>
    <mergeCell ref="BK50:BL51"/>
    <mergeCell ref="AJ59:AV59"/>
    <mergeCell ref="AI50:AJ51"/>
    <mergeCell ref="AK50:AL51"/>
    <mergeCell ref="AM50:AN51"/>
    <mergeCell ref="AO50:AP51"/>
    <mergeCell ref="AQ50:AR51"/>
    <mergeCell ref="AS50:AT51"/>
    <mergeCell ref="M2:N2"/>
    <mergeCell ref="AS65:AT66"/>
    <mergeCell ref="AU65:AV66"/>
    <mergeCell ref="AK65:AL66"/>
    <mergeCell ref="AM65:AN66"/>
    <mergeCell ref="Q63:R64"/>
    <mergeCell ref="S63:T64"/>
    <mergeCell ref="W50:X51"/>
    <mergeCell ref="Y50:Z51"/>
    <mergeCell ref="AA50:AB51"/>
    <mergeCell ref="AC50:AD51"/>
    <mergeCell ref="AE50:AF51"/>
    <mergeCell ref="U63:V64"/>
    <mergeCell ref="AG65:AH66"/>
    <mergeCell ref="AI65:AJ66"/>
    <mergeCell ref="U65:V66"/>
    <mergeCell ref="W63:X64"/>
    <mergeCell ref="Y63:Z64"/>
    <mergeCell ref="AA63:AB64"/>
    <mergeCell ref="AC63:AD64"/>
    <mergeCell ref="AE63:AF64"/>
    <mergeCell ref="S65:T66"/>
    <mergeCell ref="AE65:AF66"/>
    <mergeCell ref="W65:X66"/>
    <mergeCell ref="AE61:AF62"/>
    <mergeCell ref="M58:N59"/>
    <mergeCell ref="O58:P59"/>
    <mergeCell ref="AG50:AH51"/>
    <mergeCell ref="AU50:AV51"/>
    <mergeCell ref="Q50:R51"/>
    <mergeCell ref="S50:T51"/>
    <mergeCell ref="U50:V51"/>
    <mergeCell ref="AG34:AH35"/>
    <mergeCell ref="AI34:AJ35"/>
    <mergeCell ref="AG40:AH41"/>
    <mergeCell ref="AI38:AJ39"/>
    <mergeCell ref="AG38:AH39"/>
    <mergeCell ref="AI36:AI37"/>
    <mergeCell ref="AJ36:AJ37"/>
    <mergeCell ref="AK48:AL49"/>
    <mergeCell ref="AM48:AN49"/>
    <mergeCell ref="AI40:AJ41"/>
    <mergeCell ref="AO65:AP66"/>
    <mergeCell ref="AQ65:AR66"/>
    <mergeCell ref="AK61:AL62"/>
    <mergeCell ref="AM61:AN62"/>
    <mergeCell ref="AG63:AH64"/>
    <mergeCell ref="AI63:AJ64"/>
    <mergeCell ref="AK63:AL64"/>
    <mergeCell ref="AM63:AN64"/>
    <mergeCell ref="AG61:AH62"/>
    <mergeCell ref="AI61:AJ62"/>
    <mergeCell ref="AO63:AP64"/>
    <mergeCell ref="B94:F95"/>
    <mergeCell ref="Y77:Z78"/>
    <mergeCell ref="L79:L80"/>
    <mergeCell ref="W77:X78"/>
    <mergeCell ref="L77:P78"/>
    <mergeCell ref="Q77:R78"/>
    <mergeCell ref="S77:T78"/>
    <mergeCell ref="U77:V78"/>
    <mergeCell ref="Y79:Z80"/>
    <mergeCell ref="G94:H95"/>
    <mergeCell ref="I94:J95"/>
    <mergeCell ref="K94:L95"/>
    <mergeCell ref="AG48:AH49"/>
    <mergeCell ref="AI48:AJ49"/>
    <mergeCell ref="AG46:AH47"/>
    <mergeCell ref="AI46:AJ47"/>
    <mergeCell ref="B58:F59"/>
    <mergeCell ref="G58:H59"/>
    <mergeCell ref="I58:J59"/>
    <mergeCell ref="K58:L59"/>
    <mergeCell ref="AE52:AF53"/>
    <mergeCell ref="L48:P49"/>
    <mergeCell ref="Q48:R49"/>
    <mergeCell ref="S48:T49"/>
    <mergeCell ref="U48:V49"/>
    <mergeCell ref="W48:X49"/>
    <mergeCell ref="Y48:Z49"/>
    <mergeCell ref="AA48:AB49"/>
    <mergeCell ref="AC46:AD47"/>
    <mergeCell ref="AE46:AF47"/>
    <mergeCell ref="L46:P47"/>
    <mergeCell ref="Q46:R47"/>
    <mergeCell ref="B26:K35"/>
    <mergeCell ref="J98:M99"/>
    <mergeCell ref="N100:O101"/>
    <mergeCell ref="J100:M101"/>
    <mergeCell ref="J102:M103"/>
    <mergeCell ref="N102:O103"/>
    <mergeCell ref="J104:M105"/>
    <mergeCell ref="N104:O105"/>
    <mergeCell ref="L63:P64"/>
    <mergeCell ref="L38:P39"/>
    <mergeCell ref="L28:P29"/>
    <mergeCell ref="L75:P76"/>
    <mergeCell ref="B75:K78"/>
    <mergeCell ref="L61:P62"/>
    <mergeCell ref="L26:P27"/>
    <mergeCell ref="J91:BA92"/>
    <mergeCell ref="W71:X72"/>
    <mergeCell ref="Y71:Z72"/>
    <mergeCell ref="AA71:AB72"/>
    <mergeCell ref="AC67:AD68"/>
    <mergeCell ref="AE67:AF68"/>
    <mergeCell ref="AG67:AH68"/>
    <mergeCell ref="AO67:AP68"/>
    <mergeCell ref="AQ67:AR68"/>
    <mergeCell ref="B79:K80"/>
    <mergeCell ref="M79:N80"/>
    <mergeCell ref="O79:P80"/>
    <mergeCell ref="B73:K74"/>
    <mergeCell ref="M73:N74"/>
    <mergeCell ref="O73:P74"/>
    <mergeCell ref="B71:K72"/>
    <mergeCell ref="M71:N72"/>
    <mergeCell ref="AH100:AI101"/>
    <mergeCell ref="AJ95:AV95"/>
    <mergeCell ref="AJ100:AK101"/>
    <mergeCell ref="M94:N95"/>
    <mergeCell ref="O94:P95"/>
    <mergeCell ref="Q73:R74"/>
    <mergeCell ref="S73:T74"/>
    <mergeCell ref="U73:V74"/>
    <mergeCell ref="U75:V76"/>
    <mergeCell ref="W75:X76"/>
    <mergeCell ref="W73:X74"/>
    <mergeCell ref="Q75:R76"/>
    <mergeCell ref="Q71:R72"/>
    <mergeCell ref="S71:T72"/>
    <mergeCell ref="U71:V72"/>
    <mergeCell ref="Q79:R80"/>
    <mergeCell ref="S79:T80"/>
    <mergeCell ref="W79:X80"/>
    <mergeCell ref="AE75:AF76"/>
    <mergeCell ref="O71:P72"/>
    <mergeCell ref="N98:Y99"/>
    <mergeCell ref="Y124:Z125"/>
    <mergeCell ref="AA124:AB125"/>
    <mergeCell ref="AC124:AD125"/>
    <mergeCell ref="Y126:Z127"/>
    <mergeCell ref="AA126:AB127"/>
    <mergeCell ref="AC126:AD127"/>
    <mergeCell ref="AH108:AI109"/>
    <mergeCell ref="Z110:AA111"/>
    <mergeCell ref="AB110:AC111"/>
    <mergeCell ref="AD110:AE111"/>
    <mergeCell ref="AF110:AG111"/>
    <mergeCell ref="AH110:AI111"/>
    <mergeCell ref="P108:Y109"/>
    <mergeCell ref="P110:Y111"/>
    <mergeCell ref="J108:M109"/>
    <mergeCell ref="N108:O109"/>
    <mergeCell ref="J110:M111"/>
    <mergeCell ref="N110:O111"/>
    <mergeCell ref="Z108:AA109"/>
    <mergeCell ref="AB108:AC109"/>
    <mergeCell ref="AD108:AE109"/>
    <mergeCell ref="AF108:AG109"/>
    <mergeCell ref="J106:M107"/>
    <mergeCell ref="N106:O107"/>
    <mergeCell ref="Q124:R125"/>
    <mergeCell ref="S124:T125"/>
    <mergeCell ref="U124:V125"/>
    <mergeCell ref="W124:X125"/>
    <mergeCell ref="K126:L127"/>
    <mergeCell ref="M126:N127"/>
    <mergeCell ref="O126:P127"/>
    <mergeCell ref="Q126:R127"/>
    <mergeCell ref="S126:T127"/>
    <mergeCell ref="U126:V127"/>
    <mergeCell ref="W126:X127"/>
    <mergeCell ref="K128:L129"/>
    <mergeCell ref="M128:N129"/>
    <mergeCell ref="O128:P129"/>
    <mergeCell ref="Q128:R129"/>
    <mergeCell ref="J124:J125"/>
    <mergeCell ref="J126:J127"/>
    <mergeCell ref="AC52:AD53"/>
    <mergeCell ref="AN110:AO111"/>
    <mergeCell ref="P100:Y101"/>
    <mergeCell ref="P102:Y103"/>
    <mergeCell ref="P104:Y105"/>
    <mergeCell ref="P106:Y107"/>
    <mergeCell ref="Z104:AA105"/>
    <mergeCell ref="AB104:AC105"/>
    <mergeCell ref="AD104:AE105"/>
    <mergeCell ref="AF104:AG105"/>
    <mergeCell ref="AH104:AI105"/>
    <mergeCell ref="Z106:AA107"/>
    <mergeCell ref="AB106:AC107"/>
    <mergeCell ref="AD106:AE107"/>
    <mergeCell ref="AF106:AG107"/>
    <mergeCell ref="AH106:AI107"/>
    <mergeCell ref="AJ106:AK107"/>
    <mergeCell ref="Z98:AO99"/>
    <mergeCell ref="Z102:AA103"/>
    <mergeCell ref="AB102:AC103"/>
    <mergeCell ref="AD102:AE103"/>
    <mergeCell ref="AF102:AG103"/>
    <mergeCell ref="AH102:AI103"/>
    <mergeCell ref="AJ102:AK103"/>
    <mergeCell ref="AL102:AM103"/>
    <mergeCell ref="AN102:AO103"/>
    <mergeCell ref="AL100:AM101"/>
    <mergeCell ref="AN100:AO101"/>
    <mergeCell ref="Z100:AA101"/>
    <mergeCell ref="AB100:AC101"/>
    <mergeCell ref="AD100:AE101"/>
    <mergeCell ref="AF100:AG101"/>
    <mergeCell ref="BB91:BK91"/>
    <mergeCell ref="AB95:AG95"/>
    <mergeCell ref="AB59:AG59"/>
    <mergeCell ref="B7:AJ8"/>
    <mergeCell ref="BB138:BK138"/>
    <mergeCell ref="AB142:AG142"/>
    <mergeCell ref="S128:T129"/>
    <mergeCell ref="U128:V129"/>
    <mergeCell ref="W128:X129"/>
    <mergeCell ref="AP100:AQ101"/>
    <mergeCell ref="AP102:AQ103"/>
    <mergeCell ref="AP104:AQ105"/>
    <mergeCell ref="AP106:AQ107"/>
    <mergeCell ref="AP108:AQ109"/>
    <mergeCell ref="AP110:AQ111"/>
    <mergeCell ref="K123:AD123"/>
    <mergeCell ref="AJ108:AK109"/>
    <mergeCell ref="AL108:AM109"/>
    <mergeCell ref="AN108:AO109"/>
    <mergeCell ref="AJ110:AK111"/>
    <mergeCell ref="AL110:AM111"/>
    <mergeCell ref="AY52:AZ53"/>
    <mergeCell ref="BA52:BB53"/>
    <mergeCell ref="BC52:BD53"/>
    <mergeCell ref="AA12:AB13"/>
    <mergeCell ref="Y128:Z129"/>
    <mergeCell ref="AA128:AB129"/>
    <mergeCell ref="AC128:AD129"/>
    <mergeCell ref="J128:J129"/>
    <mergeCell ref="K124:L125"/>
    <mergeCell ref="M124:N125"/>
    <mergeCell ref="O124:P125"/>
    <mergeCell ref="BI52:BJ53"/>
    <mergeCell ref="BK52:BL53"/>
    <mergeCell ref="L50:P53"/>
    <mergeCell ref="B36:K53"/>
    <mergeCell ref="AG52:AH53"/>
    <mergeCell ref="AI52:AJ53"/>
    <mergeCell ref="AK52:AL53"/>
    <mergeCell ref="AM52:AN53"/>
    <mergeCell ref="AO52:AP53"/>
    <mergeCell ref="AQ52:AR53"/>
    <mergeCell ref="AS52:AT53"/>
    <mergeCell ref="AU52:AV53"/>
    <mergeCell ref="AW52:AX53"/>
    <mergeCell ref="Q52:R53"/>
    <mergeCell ref="S52:T53"/>
    <mergeCell ref="U52:V53"/>
    <mergeCell ref="W52:X53"/>
    <mergeCell ref="Y52:Z53"/>
    <mergeCell ref="AA52:AB53"/>
    <mergeCell ref="AS40:AT41"/>
    <mergeCell ref="AQ40:AR41"/>
    <mergeCell ref="AO40:AP41"/>
    <mergeCell ref="AM40:AN41"/>
    <mergeCell ref="AK40:AL41"/>
    <mergeCell ref="AK46:AL47"/>
    <mergeCell ref="AM46:AN47"/>
    <mergeCell ref="AO42:AP43"/>
    <mergeCell ref="AQ42:AR43"/>
    <mergeCell ref="AW50:AX51"/>
    <mergeCell ref="BI50:BJ51"/>
    <mergeCell ref="BE52:BF53"/>
    <mergeCell ref="BG52:BH53"/>
    <mergeCell ref="AS20:AS21"/>
    <mergeCell ref="AT20:AT21"/>
    <mergeCell ref="AS22:AT23"/>
    <mergeCell ref="AQ38:AR39"/>
    <mergeCell ref="AR36:AR37"/>
    <mergeCell ref="AQ36:AQ37"/>
    <mergeCell ref="AS36:AS37"/>
    <mergeCell ref="AT36:AT37"/>
    <mergeCell ref="AS38:AT39"/>
    <mergeCell ref="AM38:AN39"/>
    <mergeCell ref="AK38:AL39"/>
    <mergeCell ref="AN36:AN37"/>
    <mergeCell ref="AM36:AM37"/>
    <mergeCell ref="AL36:AL37"/>
    <mergeCell ref="AK36:AK37"/>
    <mergeCell ref="AO36:AO37"/>
    <mergeCell ref="AP36:AP37"/>
    <mergeCell ref="AO38:AP39"/>
    <mergeCell ref="AK24:AL25"/>
    <mergeCell ref="AM24:AN25"/>
    <mergeCell ref="AO24:AP25"/>
    <mergeCell ref="AQ24:AR25"/>
    <mergeCell ref="AS24:AT25"/>
    <mergeCell ref="AK34:AL35"/>
    <mergeCell ref="AM34:AN35"/>
    <mergeCell ref="AM28:AN29"/>
    <mergeCell ref="AM30:AN31"/>
    <mergeCell ref="AM32:AN33"/>
    <mergeCell ref="AO28:AP29"/>
    <mergeCell ref="DV71:DY72"/>
    <mergeCell ref="DT71:DU72"/>
    <mergeCell ref="DV69:DY70"/>
    <mergeCell ref="DT69:DU70"/>
    <mergeCell ref="DT32:EI33"/>
    <mergeCell ref="DU171:DV171"/>
    <mergeCell ref="DU165:DV165"/>
    <mergeCell ref="DU163:DV163"/>
    <mergeCell ref="DU162:DV162"/>
    <mergeCell ref="DU161:DV161"/>
    <mergeCell ref="DU160:DV160"/>
    <mergeCell ref="DU159:DV159"/>
    <mergeCell ref="DU158:DV158"/>
    <mergeCell ref="DU157:DV157"/>
    <mergeCell ref="DV79:DY80"/>
    <mergeCell ref="DT79:DU80"/>
    <mergeCell ref="DV77:DY78"/>
    <mergeCell ref="DT77:DU78"/>
    <mergeCell ref="DV75:DY76"/>
    <mergeCell ref="DT75:DU76"/>
    <mergeCell ref="DV73:DY74"/>
    <mergeCell ref="DT73:DU74"/>
    <mergeCell ref="DT100:DU101"/>
    <mergeCell ref="DV100:DY101"/>
  </mergeCells>
  <phoneticPr fontId="3"/>
  <dataValidations count="2">
    <dataValidation imeMode="fullAlpha" allowBlank="1" showInputMessage="1" showErrorMessage="1" promptTitle="受付日　欄" prompt="大田原市で記入しますので、ここには記入しないでください" sqref="Q14:AF15"/>
    <dataValidation imeMode="fullAlpha" allowBlank="1" showInputMessage="1" showErrorMessage="1" promptTitle="受付番号　欄" prompt="大田原市で記入いたしますので、ここは記入しないでください" sqref="Q12:AB13"/>
  </dataValidations>
  <pageMargins left="0.23622047244094491" right="0.19685039370078741" top="0.78740157480314965" bottom="0" header="0.19685039370078741" footer="0.19685039370078741"/>
  <pageSetup paperSize="9" scale="97" orientation="landscape" r:id="rId1"/>
  <headerFooter alignWithMargins="0"/>
  <rowBreaks count="2" manualBreakCount="2">
    <brk id="53" max="16383" man="1"/>
    <brk id="8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CZ203"/>
  <sheetViews>
    <sheetView view="pageBreakPreview" zoomScaleNormal="100" zoomScaleSheetLayoutView="100" workbookViewId="0">
      <selection activeCell="I6" sqref="I6:AD6"/>
    </sheetView>
  </sheetViews>
  <sheetFormatPr defaultRowHeight="13.5"/>
  <cols>
    <col min="1" max="28" width="3.125" style="39" customWidth="1"/>
    <col min="29" max="93" width="3.625" style="39" customWidth="1"/>
    <col min="94" max="95" width="9" style="39"/>
    <col min="96" max="96" width="11.875" style="39" bestFit="1" customWidth="1"/>
    <col min="97" max="97" width="5.25" style="39" bestFit="1" customWidth="1"/>
    <col min="98" max="98" width="6.25" style="39" bestFit="1" customWidth="1"/>
    <col min="99" max="99" width="11.875" style="39" bestFit="1" customWidth="1"/>
    <col min="100" max="100" width="12.375" style="39" bestFit="1" customWidth="1"/>
    <col min="101" max="101" width="9" style="39"/>
    <col min="102" max="102" width="14" style="39" bestFit="1" customWidth="1"/>
    <col min="103" max="103" width="9" style="39"/>
    <col min="104" max="104" width="13" style="39" bestFit="1" customWidth="1"/>
    <col min="105" max="16384" width="9" style="39"/>
  </cols>
  <sheetData>
    <row r="1" spans="1:104" ht="21" customHeight="1" thickBot="1">
      <c r="D1" s="287" t="s">
        <v>173</v>
      </c>
      <c r="E1" s="287"/>
      <c r="F1" s="287"/>
      <c r="G1" s="287"/>
      <c r="H1" s="287"/>
      <c r="I1" s="287"/>
      <c r="J1" s="287"/>
      <c r="K1" s="287"/>
      <c r="L1" s="287"/>
      <c r="M1" s="287"/>
      <c r="N1" s="287"/>
      <c r="O1" s="287"/>
      <c r="P1" s="287"/>
      <c r="Q1" s="287" t="s">
        <v>562</v>
      </c>
      <c r="R1" s="287"/>
      <c r="S1" s="287"/>
      <c r="T1" s="287"/>
      <c r="U1" s="287"/>
      <c r="V1" s="287"/>
      <c r="W1" s="287"/>
      <c r="X1" s="287"/>
      <c r="Y1" s="287"/>
      <c r="Z1" s="287" t="s">
        <v>566</v>
      </c>
      <c r="AA1" s="287"/>
      <c r="AB1" s="287"/>
      <c r="AC1" s="287"/>
    </row>
    <row r="2" spans="1:104" ht="21" customHeight="1" thickBot="1">
      <c r="C2" s="459"/>
      <c r="D2" s="460"/>
      <c r="E2" s="278" t="s">
        <v>136</v>
      </c>
      <c r="F2" s="137"/>
      <c r="G2" s="137"/>
      <c r="H2" s="137"/>
      <c r="I2" s="137"/>
      <c r="J2" s="137"/>
      <c r="K2" s="137"/>
      <c r="L2" s="137"/>
      <c r="M2" s="137"/>
      <c r="N2" s="137"/>
      <c r="O2" s="137"/>
      <c r="P2" s="137"/>
      <c r="Q2" s="137"/>
      <c r="R2" s="137"/>
      <c r="S2" s="279"/>
      <c r="T2" s="137"/>
      <c r="U2" s="137"/>
      <c r="V2" s="137"/>
      <c r="W2" s="137"/>
      <c r="X2" s="137"/>
      <c r="Y2" s="137"/>
      <c r="Z2" s="137"/>
      <c r="AA2" s="514" t="s">
        <v>630</v>
      </c>
      <c r="AB2" s="515"/>
      <c r="AC2" s="515"/>
      <c r="AD2" s="516"/>
    </row>
    <row r="3" spans="1:104" ht="8.25" customHeight="1" thickBot="1">
      <c r="C3" s="193"/>
      <c r="D3" s="193"/>
      <c r="E3" s="194"/>
      <c r="F3" s="195"/>
      <c r="G3" s="195"/>
      <c r="H3" s="195"/>
      <c r="I3" s="195"/>
      <c r="J3" s="195"/>
      <c r="K3" s="195"/>
      <c r="L3" s="195"/>
      <c r="M3" s="195"/>
      <c r="N3" s="195"/>
      <c r="O3" s="195"/>
      <c r="P3" s="195"/>
      <c r="Q3" s="195"/>
      <c r="R3" s="137"/>
      <c r="S3" s="137"/>
      <c r="T3" s="137"/>
      <c r="U3" s="137"/>
      <c r="V3" s="137"/>
      <c r="W3" s="137"/>
      <c r="X3" s="137"/>
      <c r="Y3" s="137"/>
      <c r="Z3" s="137"/>
      <c r="AA3" s="137"/>
      <c r="AB3" s="137"/>
      <c r="AC3" s="137"/>
      <c r="AD3" s="137"/>
    </row>
    <row r="4" spans="1:104" ht="21" customHeight="1" thickBot="1">
      <c r="A4" s="390" t="s">
        <v>536</v>
      </c>
      <c r="B4" s="391"/>
      <c r="C4" s="391"/>
      <c r="D4" s="391"/>
      <c r="E4" s="391"/>
      <c r="F4" s="391"/>
      <c r="G4" s="391"/>
      <c r="H4" s="520"/>
      <c r="I4" s="521"/>
      <c r="J4" s="522"/>
      <c r="K4" s="522"/>
      <c r="L4" s="522"/>
      <c r="M4" s="522"/>
      <c r="N4" s="522"/>
      <c r="O4" s="522"/>
      <c r="P4" s="522"/>
      <c r="Q4" s="523"/>
      <c r="R4" s="161"/>
      <c r="S4" s="161"/>
      <c r="T4" s="161"/>
      <c r="U4" s="161"/>
      <c r="V4" s="161"/>
      <c r="W4" s="161"/>
      <c r="X4" s="161"/>
      <c r="Y4" s="161"/>
      <c r="Z4" s="161"/>
      <c r="AA4" s="161"/>
      <c r="AB4" s="161"/>
      <c r="AC4" s="161"/>
      <c r="AD4" s="161"/>
      <c r="AI4" s="385" t="s">
        <v>64</v>
      </c>
      <c r="AJ4" s="385"/>
      <c r="AK4" s="385"/>
      <c r="AL4" s="385"/>
      <c r="AM4" s="385"/>
      <c r="AN4" s="3"/>
      <c r="AO4" s="3"/>
    </row>
    <row r="5" spans="1:104" ht="19.5" customHeight="1" thickBot="1">
      <c r="A5" s="390" t="s">
        <v>105</v>
      </c>
      <c r="B5" s="391"/>
      <c r="C5" s="391"/>
      <c r="D5" s="391"/>
      <c r="E5" s="391"/>
      <c r="F5" s="391"/>
      <c r="G5" s="391"/>
      <c r="H5" s="391"/>
      <c r="I5" s="480"/>
      <c r="J5" s="481"/>
      <c r="K5" s="481"/>
      <c r="L5" s="481"/>
      <c r="M5" s="481"/>
      <c r="N5" s="481"/>
      <c r="O5" s="481"/>
      <c r="P5" s="481"/>
      <c r="Q5" s="482"/>
      <c r="R5" s="394" t="s">
        <v>637</v>
      </c>
      <c r="S5" s="395"/>
      <c r="T5" s="395"/>
      <c r="U5" s="395"/>
      <c r="V5" s="395"/>
      <c r="W5" s="398" t="s">
        <v>638</v>
      </c>
      <c r="X5" s="399"/>
      <c r="Y5" s="399"/>
      <c r="Z5" s="399"/>
      <c r="AA5" s="399"/>
      <c r="AB5" s="399"/>
      <c r="AC5" s="399"/>
      <c r="AD5" s="400"/>
      <c r="AH5" s="12"/>
      <c r="AI5" s="424" t="s">
        <v>67</v>
      </c>
      <c r="AJ5" s="424"/>
      <c r="AK5" s="424"/>
      <c r="AL5" s="424" t="s">
        <v>68</v>
      </c>
      <c r="AM5" s="424"/>
      <c r="AN5" s="2"/>
      <c r="AO5" s="2"/>
      <c r="CR5" s="151" t="s">
        <v>106</v>
      </c>
      <c r="CS5" s="54" t="s">
        <v>163</v>
      </c>
      <c r="CT5" s="53" t="s">
        <v>165</v>
      </c>
      <c r="CU5" s="151" t="s">
        <v>120</v>
      </c>
      <c r="CV5" s="151" t="s">
        <v>125</v>
      </c>
      <c r="CW5" s="151" t="s">
        <v>127</v>
      </c>
      <c r="CX5" s="151" t="s">
        <v>129</v>
      </c>
      <c r="CY5" s="54" t="s">
        <v>135</v>
      </c>
      <c r="CZ5" s="196" t="s">
        <v>177</v>
      </c>
    </row>
    <row r="6" spans="1:104" ht="19.5" customHeight="1">
      <c r="A6" s="392" t="s">
        <v>108</v>
      </c>
      <c r="B6" s="393"/>
      <c r="C6" s="393"/>
      <c r="D6" s="393"/>
      <c r="E6" s="393"/>
      <c r="F6" s="393"/>
      <c r="G6" s="393"/>
      <c r="H6" s="393"/>
      <c r="I6" s="492"/>
      <c r="J6" s="493"/>
      <c r="K6" s="493"/>
      <c r="L6" s="493"/>
      <c r="M6" s="493"/>
      <c r="N6" s="493"/>
      <c r="O6" s="493"/>
      <c r="P6" s="493"/>
      <c r="Q6" s="493"/>
      <c r="R6" s="493"/>
      <c r="S6" s="493"/>
      <c r="T6" s="493"/>
      <c r="U6" s="493"/>
      <c r="V6" s="493"/>
      <c r="W6" s="493"/>
      <c r="X6" s="493"/>
      <c r="Y6" s="493"/>
      <c r="Z6" s="493"/>
      <c r="AA6" s="493"/>
      <c r="AB6" s="493"/>
      <c r="AC6" s="493"/>
      <c r="AD6" s="494"/>
      <c r="AH6" s="12"/>
      <c r="AI6" s="423" t="s">
        <v>69</v>
      </c>
      <c r="AJ6" s="423"/>
      <c r="AK6" s="423"/>
      <c r="AL6" s="424" t="s">
        <v>568</v>
      </c>
      <c r="AM6" s="424"/>
      <c r="AN6" s="2"/>
      <c r="AO6" s="2"/>
      <c r="CR6" s="151" t="s">
        <v>107</v>
      </c>
      <c r="CS6" s="54" t="s">
        <v>164</v>
      </c>
      <c r="CT6" s="53" t="s">
        <v>166</v>
      </c>
      <c r="CU6" s="151" t="s">
        <v>121</v>
      </c>
      <c r="CV6" s="151" t="s">
        <v>126</v>
      </c>
      <c r="CW6" s="151" t="s">
        <v>128</v>
      </c>
      <c r="CX6" s="151" t="s">
        <v>130</v>
      </c>
      <c r="CY6" s="54"/>
      <c r="CZ6" s="196" t="s">
        <v>178</v>
      </c>
    </row>
    <row r="7" spans="1:104" ht="19.5" customHeight="1">
      <c r="A7" s="483" t="s">
        <v>110</v>
      </c>
      <c r="B7" s="336"/>
      <c r="C7" s="336"/>
      <c r="D7" s="336"/>
      <c r="E7" s="336"/>
      <c r="F7" s="336"/>
      <c r="G7" s="336"/>
      <c r="H7" s="336"/>
      <c r="I7" s="487"/>
      <c r="J7" s="488"/>
      <c r="K7" s="488"/>
      <c r="L7" s="488"/>
      <c r="M7" s="488"/>
      <c r="N7" s="488"/>
      <c r="O7" s="488"/>
      <c r="P7" s="488"/>
      <c r="Q7" s="488"/>
      <c r="R7" s="488"/>
      <c r="S7" s="488"/>
      <c r="T7" s="488"/>
      <c r="U7" s="488"/>
      <c r="V7" s="488"/>
      <c r="W7" s="488"/>
      <c r="X7" s="488"/>
      <c r="Y7" s="488"/>
      <c r="Z7" s="488"/>
      <c r="AA7" s="488"/>
      <c r="AB7" s="488"/>
      <c r="AC7" s="488"/>
      <c r="AD7" s="489"/>
      <c r="AH7" s="8"/>
      <c r="AI7" s="423" t="s">
        <v>71</v>
      </c>
      <c r="AJ7" s="423"/>
      <c r="AK7" s="423"/>
      <c r="AL7" s="424" t="s">
        <v>569</v>
      </c>
      <c r="AM7" s="424"/>
      <c r="AN7" s="2"/>
      <c r="AO7" s="2"/>
      <c r="CR7" s="151"/>
      <c r="CS7" s="151"/>
      <c r="CT7" s="197" t="s">
        <v>190</v>
      </c>
      <c r="CU7" s="151"/>
      <c r="CV7" s="151"/>
      <c r="CW7" s="151"/>
      <c r="CX7" s="151"/>
      <c r="CY7" s="54"/>
      <c r="CZ7" s="54"/>
    </row>
    <row r="8" spans="1:104" ht="19.5" customHeight="1">
      <c r="A8" s="341" t="s">
        <v>109</v>
      </c>
      <c r="B8" s="342"/>
      <c r="C8" s="342"/>
      <c r="D8" s="342"/>
      <c r="E8" s="342"/>
      <c r="F8" s="342"/>
      <c r="G8" s="342"/>
      <c r="H8" s="342"/>
      <c r="I8" s="487"/>
      <c r="J8" s="488"/>
      <c r="K8" s="488"/>
      <c r="L8" s="488"/>
      <c r="M8" s="488"/>
      <c r="N8" s="488"/>
      <c r="O8" s="488"/>
      <c r="P8" s="488"/>
      <c r="Q8" s="488"/>
      <c r="R8" s="488"/>
      <c r="S8" s="488"/>
      <c r="T8" s="488"/>
      <c r="U8" s="488"/>
      <c r="V8" s="488"/>
      <c r="W8" s="488"/>
      <c r="X8" s="488"/>
      <c r="Y8" s="488"/>
      <c r="Z8" s="488"/>
      <c r="AA8" s="488"/>
      <c r="AB8" s="488"/>
      <c r="AC8" s="488"/>
      <c r="AD8" s="489"/>
      <c r="AH8" s="8"/>
      <c r="AI8" s="423" t="s">
        <v>72</v>
      </c>
      <c r="AJ8" s="423"/>
      <c r="AK8" s="423"/>
      <c r="AL8" s="424" t="s">
        <v>73</v>
      </c>
      <c r="AM8" s="424"/>
      <c r="AN8" s="2"/>
      <c r="AO8" s="2"/>
    </row>
    <row r="9" spans="1:104" ht="19.5" customHeight="1">
      <c r="A9" s="341" t="s">
        <v>111</v>
      </c>
      <c r="B9" s="342"/>
      <c r="C9" s="342"/>
      <c r="D9" s="342"/>
      <c r="E9" s="342"/>
      <c r="F9" s="342"/>
      <c r="G9" s="342"/>
      <c r="H9" s="342"/>
      <c r="I9" s="487"/>
      <c r="J9" s="488"/>
      <c r="K9" s="488"/>
      <c r="L9" s="488"/>
      <c r="M9" s="488"/>
      <c r="N9" s="488"/>
      <c r="O9" s="488"/>
      <c r="P9" s="488"/>
      <c r="Q9" s="488"/>
      <c r="R9" s="488"/>
      <c r="S9" s="488"/>
      <c r="T9" s="488"/>
      <c r="U9" s="488"/>
      <c r="V9" s="488"/>
      <c r="W9" s="488"/>
      <c r="X9" s="488"/>
      <c r="Y9" s="488"/>
      <c r="Z9" s="488"/>
      <c r="AA9" s="488"/>
      <c r="AB9" s="488"/>
      <c r="AC9" s="488"/>
      <c r="AD9" s="489"/>
      <c r="AH9" s="2"/>
      <c r="AI9" s="423" t="s">
        <v>76</v>
      </c>
      <c r="AJ9" s="423"/>
      <c r="AK9" s="423"/>
      <c r="AL9" s="424" t="s">
        <v>77</v>
      </c>
      <c r="AM9" s="424"/>
      <c r="AN9" s="2"/>
      <c r="AO9" s="2"/>
    </row>
    <row r="10" spans="1:104" ht="19.5" customHeight="1">
      <c r="A10" s="341" t="s">
        <v>112</v>
      </c>
      <c r="B10" s="342"/>
      <c r="C10" s="342"/>
      <c r="D10" s="342"/>
      <c r="E10" s="342"/>
      <c r="F10" s="342"/>
      <c r="G10" s="342"/>
      <c r="H10" s="342"/>
      <c r="I10" s="487"/>
      <c r="J10" s="488"/>
      <c r="K10" s="488"/>
      <c r="L10" s="488"/>
      <c r="M10" s="488"/>
      <c r="N10" s="488"/>
      <c r="O10" s="488"/>
      <c r="P10" s="488"/>
      <c r="Q10" s="488"/>
      <c r="R10" s="488"/>
      <c r="S10" s="488"/>
      <c r="T10" s="488"/>
      <c r="U10" s="488"/>
      <c r="V10" s="488"/>
      <c r="W10" s="488"/>
      <c r="X10" s="488"/>
      <c r="Y10" s="488"/>
      <c r="Z10" s="488"/>
      <c r="AA10" s="488"/>
      <c r="AB10" s="488"/>
      <c r="AC10" s="488"/>
      <c r="AD10" s="489"/>
      <c r="AH10" s="2"/>
      <c r="AI10" s="423" t="s">
        <v>78</v>
      </c>
      <c r="AJ10" s="423"/>
      <c r="AK10" s="423"/>
      <c r="AL10" s="424" t="s">
        <v>79</v>
      </c>
      <c r="AM10" s="424"/>
      <c r="AN10" s="2"/>
      <c r="AO10" s="2"/>
    </row>
    <row r="11" spans="1:104" ht="19.5" customHeight="1">
      <c r="A11" s="341" t="s">
        <v>113</v>
      </c>
      <c r="B11" s="342"/>
      <c r="C11" s="342"/>
      <c r="D11" s="342"/>
      <c r="E11" s="342"/>
      <c r="F11" s="342"/>
      <c r="G11" s="342"/>
      <c r="H11" s="342"/>
      <c r="I11" s="540"/>
      <c r="J11" s="485"/>
      <c r="K11" s="198" t="s">
        <v>114</v>
      </c>
      <c r="L11" s="485"/>
      <c r="M11" s="486"/>
      <c r="N11" s="536"/>
      <c r="O11" s="536"/>
      <c r="P11" s="536"/>
      <c r="Q11" s="536"/>
      <c r="R11" s="536"/>
      <c r="S11" s="536"/>
      <c r="T11" s="536"/>
      <c r="U11" s="536"/>
      <c r="V11" s="536"/>
      <c r="W11" s="536"/>
      <c r="X11" s="536"/>
      <c r="Y11" s="536"/>
      <c r="Z11" s="536"/>
      <c r="AA11" s="536"/>
      <c r="AB11" s="536"/>
      <c r="AC11" s="536"/>
      <c r="AD11" s="537"/>
      <c r="AH11" s="2"/>
      <c r="AI11" s="423" t="s">
        <v>81</v>
      </c>
      <c r="AJ11" s="423"/>
      <c r="AK11" s="423"/>
      <c r="AL11" s="424" t="s">
        <v>82</v>
      </c>
      <c r="AM11" s="424"/>
      <c r="AN11" s="2"/>
      <c r="AO11" s="2"/>
    </row>
    <row r="12" spans="1:104" ht="19.5" customHeight="1">
      <c r="A12" s="341" t="s">
        <v>115</v>
      </c>
      <c r="B12" s="342"/>
      <c r="C12" s="342"/>
      <c r="D12" s="342"/>
      <c r="E12" s="342"/>
      <c r="F12" s="342"/>
      <c r="G12" s="342"/>
      <c r="H12" s="342"/>
      <c r="I12" s="484" t="s">
        <v>116</v>
      </c>
      <c r="J12" s="484"/>
      <c r="K12" s="484"/>
      <c r="L12" s="484"/>
      <c r="M12" s="484"/>
      <c r="N12" s="397"/>
      <c r="O12" s="397"/>
      <c r="P12" s="397"/>
      <c r="Q12" s="397"/>
      <c r="R12" s="396" t="s">
        <v>117</v>
      </c>
      <c r="S12" s="396"/>
      <c r="T12" s="396"/>
      <c r="U12" s="396"/>
      <c r="V12" s="406"/>
      <c r="W12" s="406"/>
      <c r="X12" s="406"/>
      <c r="Y12" s="406"/>
      <c r="Z12" s="406"/>
      <c r="AA12" s="406"/>
      <c r="AB12" s="406"/>
      <c r="AC12" s="406"/>
      <c r="AD12" s="407"/>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row>
    <row r="13" spans="1:104" ht="19.5" customHeight="1">
      <c r="A13" s="341"/>
      <c r="B13" s="342"/>
      <c r="C13" s="342"/>
      <c r="D13" s="342"/>
      <c r="E13" s="342"/>
      <c r="F13" s="342"/>
      <c r="G13" s="342"/>
      <c r="H13" s="342"/>
      <c r="I13" s="484" t="s">
        <v>115</v>
      </c>
      <c r="J13" s="484"/>
      <c r="K13" s="484"/>
      <c r="L13" s="484"/>
      <c r="M13" s="484"/>
      <c r="N13" s="406"/>
      <c r="O13" s="406"/>
      <c r="P13" s="406"/>
      <c r="Q13" s="406"/>
      <c r="R13" s="406"/>
      <c r="S13" s="406"/>
      <c r="T13" s="406"/>
      <c r="U13" s="406"/>
      <c r="V13" s="406"/>
      <c r="W13" s="406"/>
      <c r="X13" s="406"/>
      <c r="Y13" s="406"/>
      <c r="Z13" s="406"/>
      <c r="AA13" s="406"/>
      <c r="AB13" s="406"/>
      <c r="AC13" s="406"/>
      <c r="AD13" s="407"/>
      <c r="AG13" s="39" t="s">
        <v>137</v>
      </c>
      <c r="CR13" s="474" t="str">
        <f>IF(N12="","",N12&amp;V12&amp;N13)</f>
        <v/>
      </c>
      <c r="CS13" s="475"/>
      <c r="CT13" s="475"/>
      <c r="CU13" s="475"/>
      <c r="CV13" s="475"/>
      <c r="CW13" s="475"/>
      <c r="CX13" s="475"/>
      <c r="CY13" s="475"/>
      <c r="CZ13" s="476"/>
    </row>
    <row r="14" spans="1:104" ht="19.5" customHeight="1" thickBot="1">
      <c r="A14" s="362" t="s">
        <v>118</v>
      </c>
      <c r="B14" s="363"/>
      <c r="C14" s="363"/>
      <c r="D14" s="363"/>
      <c r="E14" s="363"/>
      <c r="F14" s="363"/>
      <c r="G14" s="363"/>
      <c r="H14" s="363"/>
      <c r="I14" s="490"/>
      <c r="J14" s="490"/>
      <c r="K14" s="490"/>
      <c r="L14" s="490"/>
      <c r="M14" s="490"/>
      <c r="N14" s="519"/>
      <c r="O14" s="519"/>
      <c r="P14" s="519"/>
      <c r="Q14" s="519"/>
      <c r="R14" s="538" t="s">
        <v>119</v>
      </c>
      <c r="S14" s="538"/>
      <c r="T14" s="538"/>
      <c r="U14" s="538"/>
      <c r="V14" s="490"/>
      <c r="W14" s="490"/>
      <c r="X14" s="490"/>
      <c r="Y14" s="490"/>
      <c r="Z14" s="490"/>
      <c r="AA14" s="490"/>
      <c r="AB14" s="490"/>
      <c r="AC14" s="490"/>
      <c r="AD14" s="491"/>
    </row>
    <row r="15" spans="1:104" ht="19.5" customHeight="1">
      <c r="A15" s="524" t="s">
        <v>563</v>
      </c>
      <c r="B15" s="525"/>
      <c r="C15" s="525"/>
      <c r="D15" s="525"/>
      <c r="E15" s="525"/>
      <c r="F15" s="525"/>
      <c r="G15" s="525"/>
      <c r="H15" s="526"/>
      <c r="I15" s="533"/>
      <c r="J15" s="534"/>
      <c r="K15" s="534"/>
      <c r="L15" s="534"/>
      <c r="M15" s="535"/>
      <c r="N15" s="541" t="s">
        <v>122</v>
      </c>
      <c r="O15" s="541"/>
      <c r="P15" s="541"/>
      <c r="Q15" s="541"/>
      <c r="R15" s="461"/>
      <c r="S15" s="462"/>
      <c r="T15" s="462"/>
      <c r="U15" s="462"/>
      <c r="V15" s="462"/>
      <c r="W15" s="462"/>
      <c r="X15" s="462"/>
      <c r="Y15" s="462"/>
      <c r="Z15" s="462"/>
      <c r="AA15" s="462"/>
      <c r="AB15" s="462"/>
      <c r="AC15" s="462"/>
      <c r="AD15" s="463"/>
      <c r="AF15" s="199"/>
      <c r="AG15" s="199"/>
      <c r="AH15" s="199"/>
      <c r="AI15" s="199"/>
      <c r="AJ15" s="199"/>
      <c r="AK15" s="199"/>
      <c r="AL15" s="199"/>
      <c r="AM15" s="199"/>
      <c r="AN15" s="199"/>
      <c r="AO15" s="199"/>
      <c r="AP15" s="199"/>
      <c r="AQ15" s="199"/>
      <c r="AR15" s="199"/>
      <c r="BD15" s="137"/>
      <c r="BE15" s="137"/>
      <c r="BF15" s="137"/>
    </row>
    <row r="16" spans="1:104" ht="19.5" customHeight="1">
      <c r="A16" s="527"/>
      <c r="B16" s="528"/>
      <c r="C16" s="528"/>
      <c r="D16" s="528"/>
      <c r="E16" s="528"/>
      <c r="F16" s="528"/>
      <c r="G16" s="528"/>
      <c r="H16" s="529"/>
      <c r="I16" s="504"/>
      <c r="J16" s="505"/>
      <c r="K16" s="505"/>
      <c r="L16" s="505"/>
      <c r="M16" s="506"/>
      <c r="N16" s="466" t="s">
        <v>156</v>
      </c>
      <c r="O16" s="467"/>
      <c r="P16" s="467"/>
      <c r="Q16" s="468"/>
      <c r="R16" s="409"/>
      <c r="S16" s="410"/>
      <c r="T16" s="410"/>
      <c r="U16" s="410"/>
      <c r="V16" s="410"/>
      <c r="W16" s="410"/>
      <c r="X16" s="410"/>
      <c r="Y16" s="410"/>
      <c r="Z16" s="410"/>
      <c r="AA16" s="410"/>
      <c r="AB16" s="410"/>
      <c r="AC16" s="410"/>
      <c r="AD16" s="411"/>
      <c r="AF16" s="199"/>
      <c r="AG16" s="199"/>
      <c r="AH16" s="199"/>
      <c r="AI16" s="199"/>
      <c r="AJ16" s="199"/>
      <c r="AK16" s="199"/>
      <c r="AL16" s="199"/>
      <c r="AM16" s="199"/>
      <c r="AN16" s="199"/>
      <c r="AO16" s="199"/>
      <c r="AP16" s="199"/>
      <c r="AQ16" s="199"/>
      <c r="AR16" s="199"/>
      <c r="BD16" s="137"/>
      <c r="BE16" s="137"/>
      <c r="BF16" s="137"/>
    </row>
    <row r="17" spans="1:58" ht="19.5" customHeight="1">
      <c r="A17" s="530"/>
      <c r="B17" s="531"/>
      <c r="C17" s="531"/>
      <c r="D17" s="531"/>
      <c r="E17" s="531"/>
      <c r="F17" s="531"/>
      <c r="G17" s="531"/>
      <c r="H17" s="532"/>
      <c r="I17" s="507"/>
      <c r="J17" s="346"/>
      <c r="K17" s="346"/>
      <c r="L17" s="346"/>
      <c r="M17" s="347"/>
      <c r="N17" s="542" t="s">
        <v>123</v>
      </c>
      <c r="O17" s="542"/>
      <c r="P17" s="542"/>
      <c r="Q17" s="542"/>
      <c r="R17" s="409"/>
      <c r="S17" s="410"/>
      <c r="T17" s="410"/>
      <c r="U17" s="410"/>
      <c r="V17" s="410"/>
      <c r="W17" s="410"/>
      <c r="X17" s="410"/>
      <c r="Y17" s="410"/>
      <c r="Z17" s="410"/>
      <c r="AA17" s="410"/>
      <c r="AB17" s="410"/>
      <c r="AC17" s="410"/>
      <c r="AD17" s="411"/>
      <c r="AF17" s="199"/>
      <c r="AG17" s="199"/>
      <c r="AH17" s="199"/>
      <c r="AI17" s="199"/>
      <c r="AJ17" s="199"/>
      <c r="AK17" s="199"/>
      <c r="AL17" s="199"/>
      <c r="AM17" s="199"/>
      <c r="AN17" s="199"/>
      <c r="AO17" s="199"/>
      <c r="AP17" s="199"/>
      <c r="AQ17" s="199"/>
      <c r="AR17" s="199"/>
      <c r="BD17" s="137"/>
      <c r="BE17" s="137"/>
      <c r="BF17" s="137"/>
    </row>
    <row r="18" spans="1:58" ht="19.5" customHeight="1">
      <c r="A18" s="497" t="s">
        <v>158</v>
      </c>
      <c r="B18" s="357"/>
      <c r="C18" s="357"/>
      <c r="D18" s="357"/>
      <c r="E18" s="357"/>
      <c r="F18" s="357"/>
      <c r="G18" s="357"/>
      <c r="H18" s="358"/>
      <c r="I18" s="501"/>
      <c r="J18" s="502"/>
      <c r="K18" s="502"/>
      <c r="L18" s="502"/>
      <c r="M18" s="503"/>
      <c r="N18" s="396" t="s">
        <v>122</v>
      </c>
      <c r="O18" s="396"/>
      <c r="P18" s="396"/>
      <c r="Q18" s="396"/>
      <c r="R18" s="409"/>
      <c r="S18" s="410"/>
      <c r="T18" s="410"/>
      <c r="U18" s="410"/>
      <c r="V18" s="410"/>
      <c r="W18" s="410"/>
      <c r="X18" s="410"/>
      <c r="Y18" s="410"/>
      <c r="Z18" s="410"/>
      <c r="AA18" s="410"/>
      <c r="AB18" s="410"/>
      <c r="AC18" s="410"/>
      <c r="AD18" s="411"/>
      <c r="BD18" s="137"/>
      <c r="BE18" s="137"/>
      <c r="BF18" s="137"/>
    </row>
    <row r="19" spans="1:58" ht="19.5" customHeight="1">
      <c r="A19" s="498"/>
      <c r="B19" s="499"/>
      <c r="C19" s="499"/>
      <c r="D19" s="499"/>
      <c r="E19" s="499"/>
      <c r="F19" s="499"/>
      <c r="G19" s="499"/>
      <c r="H19" s="500"/>
      <c r="I19" s="504"/>
      <c r="J19" s="505"/>
      <c r="K19" s="505"/>
      <c r="L19" s="505"/>
      <c r="M19" s="506"/>
      <c r="N19" s="403" t="s">
        <v>156</v>
      </c>
      <c r="O19" s="404"/>
      <c r="P19" s="404"/>
      <c r="Q19" s="405"/>
      <c r="R19" s="409"/>
      <c r="S19" s="410"/>
      <c r="T19" s="410"/>
      <c r="U19" s="410"/>
      <c r="V19" s="410"/>
      <c r="W19" s="410"/>
      <c r="X19" s="410"/>
      <c r="Y19" s="410"/>
      <c r="Z19" s="410"/>
      <c r="AA19" s="410"/>
      <c r="AB19" s="410"/>
      <c r="AC19" s="410"/>
      <c r="AD19" s="411"/>
      <c r="BD19" s="137"/>
      <c r="BE19" s="137"/>
      <c r="BF19" s="137"/>
    </row>
    <row r="20" spans="1:58" ht="19.5" customHeight="1">
      <c r="A20" s="498"/>
      <c r="B20" s="499"/>
      <c r="C20" s="499"/>
      <c r="D20" s="499"/>
      <c r="E20" s="499"/>
      <c r="F20" s="499"/>
      <c r="G20" s="499"/>
      <c r="H20" s="500"/>
      <c r="I20" s="504"/>
      <c r="J20" s="505"/>
      <c r="K20" s="505"/>
      <c r="L20" s="505"/>
      <c r="M20" s="506"/>
      <c r="N20" s="403" t="s">
        <v>144</v>
      </c>
      <c r="O20" s="404"/>
      <c r="P20" s="404"/>
      <c r="Q20" s="405"/>
      <c r="R20" s="409"/>
      <c r="S20" s="410"/>
      <c r="T20" s="410"/>
      <c r="U20" s="410"/>
      <c r="V20" s="410"/>
      <c r="W20" s="410"/>
      <c r="X20" s="410"/>
      <c r="Y20" s="410"/>
      <c r="Z20" s="410"/>
      <c r="AA20" s="410"/>
      <c r="AB20" s="410"/>
      <c r="AC20" s="410"/>
      <c r="AD20" s="411"/>
      <c r="BD20" s="137"/>
      <c r="BE20" s="137"/>
      <c r="BF20" s="137"/>
    </row>
    <row r="21" spans="1:58" ht="19.5" customHeight="1">
      <c r="A21" s="498"/>
      <c r="B21" s="499"/>
      <c r="C21" s="499"/>
      <c r="D21" s="499"/>
      <c r="E21" s="499"/>
      <c r="F21" s="499"/>
      <c r="G21" s="499"/>
      <c r="H21" s="500"/>
      <c r="I21" s="504"/>
      <c r="J21" s="505"/>
      <c r="K21" s="505"/>
      <c r="L21" s="505"/>
      <c r="M21" s="506"/>
      <c r="N21" s="403" t="s">
        <v>139</v>
      </c>
      <c r="O21" s="404"/>
      <c r="P21" s="404"/>
      <c r="Q21" s="405"/>
      <c r="R21" s="409"/>
      <c r="S21" s="410"/>
      <c r="T21" s="410"/>
      <c r="U21" s="410"/>
      <c r="V21" s="410"/>
      <c r="W21" s="410"/>
      <c r="X21" s="410"/>
      <c r="Y21" s="410"/>
      <c r="Z21" s="410"/>
      <c r="AA21" s="410"/>
      <c r="AB21" s="410"/>
      <c r="AC21" s="410"/>
      <c r="AD21" s="411"/>
      <c r="BD21" s="137"/>
      <c r="BE21" s="137"/>
      <c r="BF21" s="137"/>
    </row>
    <row r="22" spans="1:58" ht="19.5" customHeight="1">
      <c r="A22" s="498"/>
      <c r="B22" s="499"/>
      <c r="C22" s="499"/>
      <c r="D22" s="499"/>
      <c r="E22" s="499"/>
      <c r="F22" s="499"/>
      <c r="G22" s="499"/>
      <c r="H22" s="500"/>
      <c r="I22" s="504"/>
      <c r="J22" s="505"/>
      <c r="K22" s="505"/>
      <c r="L22" s="505"/>
      <c r="M22" s="506"/>
      <c r="N22" s="403" t="s">
        <v>140</v>
      </c>
      <c r="O22" s="404"/>
      <c r="P22" s="404"/>
      <c r="Q22" s="405"/>
      <c r="R22" s="409"/>
      <c r="S22" s="410"/>
      <c r="T22" s="410"/>
      <c r="U22" s="410"/>
      <c r="V22" s="410"/>
      <c r="W22" s="410"/>
      <c r="X22" s="410"/>
      <c r="Y22" s="410"/>
      <c r="Z22" s="410"/>
      <c r="AA22" s="410"/>
      <c r="AB22" s="410"/>
      <c r="AC22" s="410"/>
      <c r="AD22" s="411"/>
      <c r="BD22" s="137"/>
      <c r="BE22" s="137"/>
      <c r="BF22" s="137"/>
    </row>
    <row r="23" spans="1:58" ht="19.5" customHeight="1">
      <c r="A23" s="498"/>
      <c r="B23" s="499"/>
      <c r="C23" s="499"/>
      <c r="D23" s="499"/>
      <c r="E23" s="499"/>
      <c r="F23" s="499"/>
      <c r="G23" s="499"/>
      <c r="H23" s="500"/>
      <c r="I23" s="504"/>
      <c r="J23" s="505"/>
      <c r="K23" s="505"/>
      <c r="L23" s="505"/>
      <c r="M23" s="506"/>
      <c r="N23" s="403" t="s">
        <v>141</v>
      </c>
      <c r="O23" s="404"/>
      <c r="P23" s="404"/>
      <c r="Q23" s="405"/>
      <c r="R23" s="421"/>
      <c r="S23" s="422"/>
      <c r="T23" s="200" t="s">
        <v>167</v>
      </c>
      <c r="U23" s="422"/>
      <c r="V23" s="539"/>
      <c r="W23" s="477"/>
      <c r="X23" s="477"/>
      <c r="Y23" s="477"/>
      <c r="Z23" s="477"/>
      <c r="AA23" s="477"/>
      <c r="AB23" s="477"/>
      <c r="AC23" s="477"/>
      <c r="AD23" s="478"/>
      <c r="BD23" s="137"/>
      <c r="BE23" s="137"/>
      <c r="BF23" s="137"/>
    </row>
    <row r="24" spans="1:58" ht="19.5" customHeight="1">
      <c r="A24" s="498"/>
      <c r="B24" s="499"/>
      <c r="C24" s="499"/>
      <c r="D24" s="499"/>
      <c r="E24" s="499"/>
      <c r="F24" s="499"/>
      <c r="G24" s="499"/>
      <c r="H24" s="500"/>
      <c r="I24" s="504"/>
      <c r="J24" s="505"/>
      <c r="K24" s="505"/>
      <c r="L24" s="505"/>
      <c r="M24" s="506"/>
      <c r="N24" s="348" t="s">
        <v>123</v>
      </c>
      <c r="O24" s="348"/>
      <c r="P24" s="348"/>
      <c r="Q24" s="348"/>
      <c r="R24" s="447"/>
      <c r="S24" s="447"/>
      <c r="T24" s="447"/>
      <c r="U24" s="447"/>
      <c r="V24" s="447"/>
      <c r="W24" s="447"/>
      <c r="X24" s="447"/>
      <c r="Y24" s="447"/>
      <c r="Z24" s="447"/>
      <c r="AA24" s="447"/>
      <c r="AB24" s="447"/>
      <c r="AC24" s="447"/>
      <c r="AD24" s="479"/>
      <c r="BD24" s="137"/>
      <c r="BE24" s="137"/>
      <c r="BF24" s="137"/>
    </row>
    <row r="25" spans="1:58" ht="19.5" customHeight="1">
      <c r="A25" s="498"/>
      <c r="B25" s="499"/>
      <c r="C25" s="499"/>
      <c r="D25" s="499"/>
      <c r="E25" s="499"/>
      <c r="F25" s="499"/>
      <c r="G25" s="499"/>
      <c r="H25" s="500"/>
      <c r="I25" s="504"/>
      <c r="J25" s="505"/>
      <c r="K25" s="505"/>
      <c r="L25" s="505"/>
      <c r="M25" s="506"/>
      <c r="N25" s="403" t="s">
        <v>157</v>
      </c>
      <c r="O25" s="404"/>
      <c r="P25" s="404"/>
      <c r="Q25" s="405"/>
      <c r="R25" s="447"/>
      <c r="S25" s="447"/>
      <c r="T25" s="447"/>
      <c r="U25" s="447"/>
      <c r="V25" s="447"/>
      <c r="W25" s="447"/>
      <c r="X25" s="447"/>
      <c r="Y25" s="447"/>
      <c r="Z25" s="447"/>
      <c r="AA25" s="447"/>
      <c r="AB25" s="447"/>
      <c r="AC25" s="447"/>
      <c r="AD25" s="479"/>
      <c r="BD25" s="137"/>
      <c r="BE25" s="137"/>
      <c r="BF25" s="137"/>
    </row>
    <row r="26" spans="1:58" ht="19.5" customHeight="1">
      <c r="A26" s="498"/>
      <c r="B26" s="499"/>
      <c r="C26" s="499"/>
      <c r="D26" s="499"/>
      <c r="E26" s="499"/>
      <c r="F26" s="499"/>
      <c r="G26" s="499"/>
      <c r="H26" s="500"/>
      <c r="I26" s="504"/>
      <c r="J26" s="505"/>
      <c r="K26" s="505"/>
      <c r="L26" s="505"/>
      <c r="M26" s="506"/>
      <c r="N26" s="403" t="s">
        <v>142</v>
      </c>
      <c r="O26" s="404"/>
      <c r="P26" s="404"/>
      <c r="Q26" s="405"/>
      <c r="R26" s="352"/>
      <c r="S26" s="352"/>
      <c r="T26" s="352"/>
      <c r="U26" s="352"/>
      <c r="V26" s="352"/>
      <c r="W26" s="352"/>
      <c r="X26" s="352"/>
      <c r="Y26" s="352"/>
      <c r="Z26" s="352"/>
      <c r="AA26" s="352"/>
      <c r="AB26" s="352"/>
      <c r="AC26" s="352"/>
      <c r="AD26" s="353"/>
      <c r="BD26" s="137"/>
      <c r="BE26" s="137"/>
      <c r="BF26" s="137"/>
    </row>
    <row r="27" spans="1:58" ht="19.5" customHeight="1">
      <c r="A27" s="359"/>
      <c r="B27" s="360"/>
      <c r="C27" s="360"/>
      <c r="D27" s="360"/>
      <c r="E27" s="360"/>
      <c r="F27" s="360"/>
      <c r="G27" s="360"/>
      <c r="H27" s="361"/>
      <c r="I27" s="507"/>
      <c r="J27" s="346"/>
      <c r="K27" s="346"/>
      <c r="L27" s="346"/>
      <c r="M27" s="347"/>
      <c r="N27" s="403" t="s">
        <v>143</v>
      </c>
      <c r="O27" s="404"/>
      <c r="P27" s="404"/>
      <c r="Q27" s="405"/>
      <c r="R27" s="352"/>
      <c r="S27" s="352"/>
      <c r="T27" s="352"/>
      <c r="U27" s="352"/>
      <c r="V27" s="352"/>
      <c r="W27" s="352"/>
      <c r="X27" s="352"/>
      <c r="Y27" s="352"/>
      <c r="Z27" s="352"/>
      <c r="AA27" s="352"/>
      <c r="AB27" s="352"/>
      <c r="AC27" s="352"/>
      <c r="AD27" s="353"/>
      <c r="BD27" s="137"/>
      <c r="BE27" s="137"/>
      <c r="BF27" s="137"/>
    </row>
    <row r="28" spans="1:58" ht="19.5" customHeight="1">
      <c r="A28" s="341" t="s">
        <v>124</v>
      </c>
      <c r="B28" s="342"/>
      <c r="C28" s="342"/>
      <c r="D28" s="342"/>
      <c r="E28" s="342"/>
      <c r="F28" s="342"/>
      <c r="G28" s="342"/>
      <c r="H28" s="342"/>
      <c r="I28" s="352"/>
      <c r="J28" s="352"/>
      <c r="K28" s="352"/>
      <c r="L28" s="352"/>
      <c r="M28" s="352"/>
      <c r="N28" s="517" t="s">
        <v>175</v>
      </c>
      <c r="O28" s="518"/>
      <c r="P28" s="518"/>
      <c r="Q28" s="518"/>
      <c r="R28" s="510"/>
      <c r="S28" s="425"/>
      <c r="T28" s="425"/>
      <c r="U28" s="425"/>
      <c r="V28" s="425"/>
      <c r="W28" s="336" t="s">
        <v>176</v>
      </c>
      <c r="X28" s="336"/>
      <c r="Y28" s="336"/>
      <c r="Z28" s="425"/>
      <c r="AA28" s="425"/>
      <c r="AB28" s="425"/>
      <c r="AC28" s="425"/>
      <c r="AD28" s="426"/>
      <c r="AG28" s="418" t="str">
        <f>IF(I28="","",IF(I28=CW5,"ここに証明書取得日、番号を記入してください","ここは記入しないでください"))</f>
        <v/>
      </c>
      <c r="AH28" s="419"/>
      <c r="AI28" s="419"/>
      <c r="AJ28" s="419"/>
      <c r="AK28" s="419"/>
      <c r="AL28" s="419"/>
      <c r="AM28" s="419"/>
      <c r="AN28" s="419"/>
      <c r="AO28" s="419"/>
      <c r="AP28" s="419"/>
      <c r="AQ28" s="420"/>
    </row>
    <row r="29" spans="1:58" ht="19.5" customHeight="1">
      <c r="A29" s="356" t="s">
        <v>174</v>
      </c>
      <c r="B29" s="357"/>
      <c r="C29" s="357"/>
      <c r="D29" s="357"/>
      <c r="E29" s="357"/>
      <c r="F29" s="357"/>
      <c r="G29" s="357"/>
      <c r="H29" s="358"/>
      <c r="I29" s="352"/>
      <c r="J29" s="352"/>
      <c r="K29" s="352"/>
      <c r="L29" s="352"/>
      <c r="M29" s="352"/>
      <c r="N29" s="336" t="s">
        <v>181</v>
      </c>
      <c r="O29" s="336"/>
      <c r="P29" s="336"/>
      <c r="Q29" s="336"/>
      <c r="R29" s="336"/>
      <c r="S29" s="336"/>
      <c r="T29" s="336" t="s">
        <v>183</v>
      </c>
      <c r="U29" s="336"/>
      <c r="V29" s="336"/>
      <c r="W29" s="336" t="s">
        <v>182</v>
      </c>
      <c r="X29" s="336"/>
      <c r="Y29" s="336"/>
      <c r="Z29" s="336"/>
      <c r="AA29" s="336"/>
      <c r="AB29" s="336" t="s">
        <v>179</v>
      </c>
      <c r="AC29" s="336"/>
      <c r="AD29" s="513"/>
    </row>
    <row r="30" spans="1:58" ht="19.5" customHeight="1">
      <c r="A30" s="359"/>
      <c r="B30" s="360"/>
      <c r="C30" s="360"/>
      <c r="D30" s="360"/>
      <c r="E30" s="360"/>
      <c r="F30" s="360"/>
      <c r="G30" s="360"/>
      <c r="H30" s="361"/>
      <c r="I30" s="352"/>
      <c r="J30" s="352"/>
      <c r="K30" s="352"/>
      <c r="L30" s="352"/>
      <c r="M30" s="352"/>
      <c r="N30" s="352"/>
      <c r="O30" s="352"/>
      <c r="P30" s="352"/>
      <c r="Q30" s="352"/>
      <c r="R30" s="352"/>
      <c r="S30" s="352"/>
      <c r="T30" s="344"/>
      <c r="U30" s="345"/>
      <c r="V30" s="201" t="s">
        <v>184</v>
      </c>
      <c r="W30" s="352"/>
      <c r="X30" s="352"/>
      <c r="Y30" s="352"/>
      <c r="Z30" s="352"/>
      <c r="AA30" s="352"/>
      <c r="AB30" s="344"/>
      <c r="AC30" s="345"/>
      <c r="AD30" s="202" t="s">
        <v>180</v>
      </c>
      <c r="AG30" s="495" t="str">
        <f>IF(I29=CZ5,"左欄から国名と割合を記入してください（割合の大きな２国まで）","")</f>
        <v/>
      </c>
      <c r="AH30" s="496"/>
      <c r="AI30" s="496"/>
      <c r="AJ30" s="496"/>
      <c r="AK30" s="496"/>
      <c r="AL30" s="496"/>
      <c r="AM30" s="496"/>
      <c r="AN30" s="496"/>
      <c r="AO30" s="496"/>
      <c r="AP30" s="496"/>
      <c r="AQ30" s="496"/>
      <c r="AR30" s="496"/>
      <c r="AS30" s="496"/>
      <c r="AT30" s="496"/>
      <c r="AU30" s="496"/>
      <c r="AV30" s="496"/>
      <c r="AW30" s="496"/>
      <c r="AX30" s="203"/>
      <c r="AY30" s="204"/>
      <c r="AZ30" s="204"/>
      <c r="BA30" s="204"/>
      <c r="BB30" s="204"/>
    </row>
    <row r="31" spans="1:58" ht="19.5" customHeight="1">
      <c r="A31" s="456" t="s">
        <v>202</v>
      </c>
      <c r="B31" s="457"/>
      <c r="C31" s="457"/>
      <c r="D31" s="457"/>
      <c r="E31" s="457"/>
      <c r="F31" s="457"/>
      <c r="G31" s="457"/>
      <c r="H31" s="458"/>
      <c r="I31" s="324"/>
      <c r="J31" s="323"/>
      <c r="K31" s="323"/>
      <c r="L31" s="323"/>
      <c r="M31" s="364"/>
      <c r="N31" s="320" t="s">
        <v>199</v>
      </c>
      <c r="O31" s="321"/>
      <c r="P31" s="321"/>
      <c r="Q31" s="322"/>
      <c r="R31" s="324"/>
      <c r="S31" s="323"/>
      <c r="T31" s="323"/>
      <c r="U31" s="323"/>
      <c r="V31" s="323"/>
      <c r="W31" s="205" t="s">
        <v>201</v>
      </c>
      <c r="X31" s="323"/>
      <c r="Y31" s="323"/>
      <c r="Z31" s="323"/>
      <c r="AA31" s="323"/>
      <c r="AB31" s="323"/>
      <c r="AC31" s="464" t="s">
        <v>200</v>
      </c>
      <c r="AD31" s="465"/>
      <c r="AG31" s="206"/>
      <c r="AH31" s="206"/>
      <c r="AI31" s="206"/>
      <c r="AJ31" s="206"/>
      <c r="AK31" s="206"/>
      <c r="AL31" s="206"/>
      <c r="AM31" s="206"/>
      <c r="AN31" s="206"/>
      <c r="AO31" s="206"/>
      <c r="AP31" s="206"/>
      <c r="AQ31" s="206"/>
      <c r="AR31" s="206"/>
      <c r="AS31" s="206"/>
      <c r="AT31" s="206"/>
      <c r="AU31" s="206"/>
      <c r="AV31" s="206"/>
      <c r="AW31" s="206"/>
      <c r="AX31" s="204"/>
      <c r="AY31" s="204"/>
      <c r="AZ31" s="204"/>
      <c r="BA31" s="204"/>
      <c r="BB31" s="204"/>
    </row>
    <row r="32" spans="1:58" ht="19.5" customHeight="1">
      <c r="A32" s="456" t="s">
        <v>204</v>
      </c>
      <c r="B32" s="457"/>
      <c r="C32" s="457"/>
      <c r="D32" s="457"/>
      <c r="E32" s="457"/>
      <c r="F32" s="457"/>
      <c r="G32" s="457"/>
      <c r="H32" s="458"/>
      <c r="I32" s="324"/>
      <c r="J32" s="323"/>
      <c r="K32" s="323"/>
      <c r="L32" s="323"/>
      <c r="M32" s="364"/>
      <c r="N32" s="320" t="s">
        <v>203</v>
      </c>
      <c r="O32" s="321"/>
      <c r="P32" s="321"/>
      <c r="Q32" s="322"/>
      <c r="R32" s="409"/>
      <c r="S32" s="410"/>
      <c r="T32" s="410"/>
      <c r="U32" s="410"/>
      <c r="V32" s="410"/>
      <c r="W32" s="410"/>
      <c r="X32" s="410"/>
      <c r="Y32" s="410"/>
      <c r="Z32" s="410"/>
      <c r="AA32" s="410"/>
      <c r="AB32" s="410"/>
      <c r="AC32" s="410"/>
      <c r="AD32" s="411"/>
      <c r="AG32" s="206"/>
      <c r="AH32" s="206"/>
      <c r="AI32" s="206"/>
      <c r="AJ32" s="206"/>
      <c r="AK32" s="206"/>
      <c r="AL32" s="206"/>
      <c r="AM32" s="206"/>
      <c r="AN32" s="206"/>
      <c r="AO32" s="206"/>
      <c r="AP32" s="206"/>
      <c r="AQ32" s="206"/>
      <c r="AR32" s="206"/>
      <c r="AS32" s="206"/>
      <c r="AT32" s="206"/>
      <c r="AU32" s="206"/>
      <c r="AV32" s="206"/>
      <c r="AW32" s="206"/>
      <c r="AX32" s="204"/>
      <c r="AY32" s="204"/>
      <c r="AZ32" s="204"/>
      <c r="BA32" s="204"/>
      <c r="BB32" s="204"/>
    </row>
    <row r="33" spans="1:53" ht="19.5" customHeight="1">
      <c r="A33" s="341" t="s">
        <v>131</v>
      </c>
      <c r="B33" s="342"/>
      <c r="C33" s="342"/>
      <c r="D33" s="342"/>
      <c r="E33" s="342"/>
      <c r="F33" s="342"/>
      <c r="G33" s="342"/>
      <c r="H33" s="342"/>
      <c r="I33" s="344"/>
      <c r="J33" s="345"/>
      <c r="K33" s="345"/>
      <c r="L33" s="345"/>
      <c r="M33" s="345"/>
      <c r="N33" s="346"/>
      <c r="O33" s="346"/>
      <c r="P33" s="346"/>
      <c r="Q33" s="347"/>
      <c r="R33" s="349" t="s">
        <v>134</v>
      </c>
      <c r="S33" s="350"/>
      <c r="T33" s="350"/>
      <c r="U33" s="351"/>
      <c r="V33" s="352"/>
      <c r="W33" s="352"/>
      <c r="X33" s="352"/>
      <c r="Y33" s="352"/>
      <c r="Z33" s="352"/>
      <c r="AA33" s="352"/>
      <c r="AB33" s="352"/>
      <c r="AC33" s="352"/>
      <c r="AD33" s="353"/>
    </row>
    <row r="34" spans="1:53" ht="19.5" customHeight="1">
      <c r="A34" s="362" t="s">
        <v>132</v>
      </c>
      <c r="B34" s="363"/>
      <c r="C34" s="363"/>
      <c r="D34" s="363"/>
      <c r="E34" s="363"/>
      <c r="F34" s="363"/>
      <c r="G34" s="363"/>
      <c r="H34" s="363"/>
      <c r="I34" s="352"/>
      <c r="J34" s="352"/>
      <c r="K34" s="352"/>
      <c r="L34" s="352"/>
      <c r="M34" s="352"/>
      <c r="N34" s="352"/>
      <c r="O34" s="352"/>
      <c r="P34" s="352"/>
      <c r="Q34" s="352"/>
      <c r="R34" s="348" t="s">
        <v>133</v>
      </c>
      <c r="S34" s="348"/>
      <c r="T34" s="348"/>
      <c r="U34" s="348"/>
      <c r="V34" s="352"/>
      <c r="W34" s="352"/>
      <c r="X34" s="352"/>
      <c r="Y34" s="352"/>
      <c r="Z34" s="352"/>
      <c r="AA34" s="352"/>
      <c r="AB34" s="352"/>
      <c r="AC34" s="352"/>
      <c r="AD34" s="353"/>
    </row>
    <row r="35" spans="1:53" ht="19.5" customHeight="1" thickBot="1">
      <c r="A35" s="453" t="s">
        <v>145</v>
      </c>
      <c r="B35" s="454"/>
      <c r="C35" s="454"/>
      <c r="D35" s="454"/>
      <c r="E35" s="454"/>
      <c r="F35" s="454"/>
      <c r="G35" s="454"/>
      <c r="H35" s="455"/>
      <c r="I35" s="354"/>
      <c r="J35" s="354"/>
      <c r="K35" s="354"/>
      <c r="L35" s="354"/>
      <c r="M35" s="354"/>
      <c r="N35" s="354"/>
      <c r="O35" s="354"/>
      <c r="P35" s="354"/>
      <c r="Q35" s="354"/>
      <c r="R35" s="354"/>
      <c r="S35" s="354"/>
      <c r="T35" s="354"/>
      <c r="U35" s="354"/>
      <c r="V35" s="354"/>
      <c r="W35" s="354"/>
      <c r="X35" s="354"/>
      <c r="Y35" s="354"/>
      <c r="Z35" s="354"/>
      <c r="AA35" s="354"/>
      <c r="AB35" s="354"/>
      <c r="AC35" s="354"/>
      <c r="AD35" s="355"/>
    </row>
    <row r="36" spans="1:53" ht="19.5" customHeight="1" thickBot="1"/>
    <row r="37" spans="1:53" ht="19.5" customHeight="1">
      <c r="A37" s="451" t="s">
        <v>146</v>
      </c>
      <c r="B37" s="452"/>
      <c r="C37" s="452"/>
      <c r="D37" s="452"/>
      <c r="E37" s="452"/>
      <c r="F37" s="452"/>
      <c r="G37" s="452"/>
      <c r="H37" s="452"/>
      <c r="I37" s="508"/>
      <c r="J37" s="509"/>
      <c r="K37" s="509"/>
      <c r="L37" s="509"/>
      <c r="M37" s="512"/>
      <c r="N37" s="512"/>
      <c r="O37" s="512"/>
      <c r="P37" s="512"/>
      <c r="Q37" s="512"/>
      <c r="R37" s="512"/>
      <c r="S37" s="512"/>
      <c r="T37" s="509" t="s">
        <v>151</v>
      </c>
      <c r="U37" s="511"/>
      <c r="V37" s="207"/>
      <c r="W37" s="208"/>
      <c r="X37" s="208"/>
      <c r="Y37" s="208"/>
      <c r="Z37" s="208"/>
      <c r="AA37" s="208"/>
      <c r="AB37" s="208"/>
      <c r="AC37" s="208"/>
    </row>
    <row r="38" spans="1:53" ht="19.5" customHeight="1">
      <c r="A38" s="341" t="s">
        <v>147</v>
      </c>
      <c r="B38" s="342"/>
      <c r="C38" s="342"/>
      <c r="D38" s="342"/>
      <c r="E38" s="342"/>
      <c r="F38" s="342"/>
      <c r="G38" s="342"/>
      <c r="H38" s="342"/>
      <c r="I38" s="320"/>
      <c r="J38" s="321"/>
      <c r="K38" s="321"/>
      <c r="L38" s="321"/>
      <c r="M38" s="294"/>
      <c r="N38" s="294"/>
      <c r="O38" s="294"/>
      <c r="P38" s="294"/>
      <c r="Q38" s="294"/>
      <c r="R38" s="294"/>
      <c r="S38" s="294"/>
      <c r="T38" s="321" t="s">
        <v>151</v>
      </c>
      <c r="U38" s="340"/>
      <c r="V38" s="207"/>
      <c r="W38" s="208"/>
      <c r="X38" s="208"/>
      <c r="Y38" s="208"/>
      <c r="Z38" s="208"/>
      <c r="AA38" s="208"/>
      <c r="AB38" s="208"/>
      <c r="AC38" s="208"/>
    </row>
    <row r="39" spans="1:53" ht="19.5" customHeight="1">
      <c r="A39" s="356" t="s">
        <v>148</v>
      </c>
      <c r="B39" s="357"/>
      <c r="C39" s="357"/>
      <c r="D39" s="357"/>
      <c r="E39" s="357"/>
      <c r="F39" s="357"/>
      <c r="G39" s="357"/>
      <c r="H39" s="358"/>
      <c r="I39" s="335" t="s">
        <v>149</v>
      </c>
      <c r="J39" s="335"/>
      <c r="K39" s="335"/>
      <c r="L39" s="335"/>
      <c r="M39" s="293"/>
      <c r="N39" s="294"/>
      <c r="O39" s="294"/>
      <c r="P39" s="294"/>
      <c r="Q39" s="294"/>
      <c r="R39" s="294"/>
      <c r="S39" s="294"/>
      <c r="T39" s="321" t="s">
        <v>152</v>
      </c>
      <c r="U39" s="340"/>
      <c r="V39" s="207"/>
      <c r="W39" s="208"/>
      <c r="X39" s="208"/>
      <c r="Y39" s="208"/>
      <c r="Z39" s="208"/>
      <c r="AA39" s="208"/>
      <c r="AB39" s="208"/>
      <c r="AC39" s="208"/>
    </row>
    <row r="40" spans="1:53" ht="19.5" customHeight="1">
      <c r="A40" s="359"/>
      <c r="B40" s="360"/>
      <c r="C40" s="360"/>
      <c r="D40" s="360"/>
      <c r="E40" s="360"/>
      <c r="F40" s="360"/>
      <c r="G40" s="360"/>
      <c r="H40" s="361"/>
      <c r="I40" s="335" t="s">
        <v>150</v>
      </c>
      <c r="J40" s="335"/>
      <c r="K40" s="335"/>
      <c r="L40" s="335"/>
      <c r="M40" s="293"/>
      <c r="N40" s="294"/>
      <c r="O40" s="294"/>
      <c r="P40" s="294"/>
      <c r="Q40" s="294"/>
      <c r="R40" s="294"/>
      <c r="S40" s="294"/>
      <c r="T40" s="321" t="s">
        <v>152</v>
      </c>
      <c r="U40" s="340"/>
      <c r="V40" s="207"/>
      <c r="W40" s="208"/>
      <c r="X40" s="208"/>
      <c r="Y40" s="208"/>
      <c r="Z40" s="208"/>
      <c r="AA40" s="208"/>
      <c r="AB40" s="208"/>
      <c r="AC40" s="208"/>
    </row>
    <row r="41" spans="1:53" ht="19.5" customHeight="1">
      <c r="A41" s="341" t="s">
        <v>153</v>
      </c>
      <c r="B41" s="342"/>
      <c r="C41" s="342"/>
      <c r="D41" s="342"/>
      <c r="E41" s="342"/>
      <c r="F41" s="342"/>
      <c r="G41" s="342"/>
      <c r="H41" s="342"/>
      <c r="I41" s="320"/>
      <c r="J41" s="321"/>
      <c r="K41" s="321"/>
      <c r="L41" s="321"/>
      <c r="M41" s="343"/>
      <c r="N41" s="343"/>
      <c r="O41" s="343"/>
      <c r="P41" s="343"/>
      <c r="Q41" s="343"/>
      <c r="R41" s="343"/>
      <c r="S41" s="343"/>
      <c r="T41" s="321" t="s">
        <v>154</v>
      </c>
      <c r="U41" s="340"/>
      <c r="V41" s="207"/>
      <c r="W41" s="208"/>
      <c r="X41" s="208"/>
      <c r="Y41" s="208"/>
      <c r="Z41" s="208"/>
      <c r="AA41" s="208"/>
      <c r="AB41" s="208"/>
      <c r="AC41" s="208"/>
    </row>
    <row r="42" spans="1:53" ht="19.5" customHeight="1">
      <c r="A42" s="325" t="s">
        <v>591</v>
      </c>
      <c r="B42" s="326"/>
      <c r="C42" s="327"/>
      <c r="D42" s="217" t="s">
        <v>592</v>
      </c>
      <c r="E42" s="217"/>
      <c r="F42" s="217"/>
      <c r="G42" s="217"/>
      <c r="H42" s="218"/>
      <c r="I42" s="408"/>
      <c r="J42" s="401"/>
      <c r="K42" s="401"/>
      <c r="L42" s="401"/>
      <c r="M42" s="319"/>
      <c r="N42" s="319"/>
      <c r="O42" s="319"/>
      <c r="P42" s="319"/>
      <c r="Q42" s="319"/>
      <c r="R42" s="319"/>
      <c r="S42" s="319"/>
      <c r="T42" s="401" t="s">
        <v>593</v>
      </c>
      <c r="U42" s="402"/>
      <c r="V42" s="207"/>
      <c r="W42" s="208"/>
      <c r="X42" s="208"/>
      <c r="Y42" s="208"/>
      <c r="Z42" s="208"/>
      <c r="AA42" s="208"/>
      <c r="AB42" s="208"/>
      <c r="AC42" s="208"/>
      <c r="AH42" s="221">
        <f>(M42+M43)/2</f>
        <v>0</v>
      </c>
    </row>
    <row r="43" spans="1:53" ht="21" customHeight="1" thickBot="1">
      <c r="A43" s="328"/>
      <c r="B43" s="329"/>
      <c r="C43" s="330"/>
      <c r="D43" s="219" t="s">
        <v>594</v>
      </c>
      <c r="E43" s="219"/>
      <c r="F43" s="219"/>
      <c r="G43" s="219"/>
      <c r="H43" s="220"/>
      <c r="I43" s="331"/>
      <c r="J43" s="332"/>
      <c r="K43" s="332"/>
      <c r="L43" s="332"/>
      <c r="M43" s="333"/>
      <c r="N43" s="333"/>
      <c r="O43" s="333"/>
      <c r="P43" s="333"/>
      <c r="Q43" s="333"/>
      <c r="R43" s="333"/>
      <c r="S43" s="333"/>
      <c r="T43" s="332" t="s">
        <v>593</v>
      </c>
      <c r="U43" s="334"/>
      <c r="AM43" s="137"/>
      <c r="AN43" s="137"/>
      <c r="AO43" s="137"/>
      <c r="AP43" s="137"/>
      <c r="AQ43" s="137"/>
      <c r="AR43" s="137"/>
      <c r="AS43" s="137"/>
      <c r="AT43" s="137"/>
      <c r="AU43" s="137"/>
      <c r="AV43" s="137"/>
      <c r="AW43" s="137"/>
      <c r="AX43" s="137"/>
      <c r="AY43" s="137"/>
      <c r="AZ43" s="137"/>
      <c r="BA43" s="137"/>
    </row>
    <row r="44" spans="1:53" ht="21" customHeight="1">
      <c r="AM44" s="137"/>
      <c r="AN44" s="137"/>
      <c r="AO44" s="137"/>
      <c r="AP44" s="137"/>
      <c r="AQ44" s="137"/>
      <c r="AR44" s="137"/>
      <c r="AS44" s="137"/>
      <c r="AT44" s="137"/>
      <c r="AU44" s="137"/>
      <c r="AV44" s="137"/>
      <c r="AW44" s="137"/>
      <c r="AX44" s="137"/>
      <c r="AY44" s="137"/>
      <c r="AZ44" s="137"/>
      <c r="BA44" s="137"/>
    </row>
    <row r="45" spans="1:53" ht="21" customHeight="1">
      <c r="AM45" s="137"/>
      <c r="AN45" s="137"/>
      <c r="AO45" s="137"/>
      <c r="AP45" s="137"/>
      <c r="AQ45" s="137"/>
      <c r="AR45" s="137"/>
      <c r="AS45" s="137"/>
      <c r="AT45" s="137"/>
      <c r="AU45" s="137"/>
      <c r="AV45" s="137"/>
      <c r="AW45" s="137"/>
      <c r="AX45" s="137"/>
      <c r="AY45" s="137"/>
      <c r="AZ45" s="137"/>
      <c r="BA45" s="137"/>
    </row>
    <row r="46" spans="1:53" ht="21" customHeight="1">
      <c r="B46" s="336" t="s">
        <v>328</v>
      </c>
      <c r="C46" s="336"/>
      <c r="D46" s="336" t="s">
        <v>564</v>
      </c>
      <c r="E46" s="336"/>
      <c r="F46" s="336"/>
      <c r="G46" s="336"/>
      <c r="H46" s="336"/>
      <c r="I46" s="336"/>
      <c r="J46" s="336" t="s">
        <v>335</v>
      </c>
      <c r="K46" s="336"/>
      <c r="L46" s="336"/>
      <c r="M46" s="336"/>
      <c r="N46" s="336" t="s">
        <v>559</v>
      </c>
      <c r="O46" s="336"/>
      <c r="P46" s="336"/>
      <c r="Q46" s="336"/>
      <c r="R46" s="336"/>
      <c r="S46" s="336"/>
      <c r="AM46" s="137"/>
      <c r="AN46" s="137"/>
      <c r="AO46" s="137"/>
      <c r="AP46" s="137"/>
      <c r="AQ46" s="137"/>
      <c r="AR46" s="137"/>
      <c r="AS46" s="137"/>
      <c r="AT46" s="137"/>
      <c r="AU46" s="137"/>
      <c r="AV46" s="137"/>
      <c r="AW46" s="137"/>
      <c r="AX46" s="137"/>
      <c r="AY46" s="137"/>
      <c r="AZ46" s="137"/>
      <c r="BA46" s="137"/>
    </row>
    <row r="47" spans="1:53" ht="21" customHeight="1">
      <c r="B47" s="307"/>
      <c r="C47" s="307"/>
      <c r="D47" s="156">
        <v>31</v>
      </c>
      <c r="E47" s="470" t="s">
        <v>329</v>
      </c>
      <c r="F47" s="470"/>
      <c r="G47" s="470"/>
      <c r="H47" s="470"/>
      <c r="I47" s="470"/>
      <c r="J47" s="469"/>
      <c r="K47" s="319"/>
      <c r="L47" s="319"/>
      <c r="M47" s="150" t="s">
        <v>336</v>
      </c>
      <c r="N47" s="318" t="s">
        <v>337</v>
      </c>
      <c r="O47" s="318"/>
      <c r="P47" s="318"/>
      <c r="Q47" s="318"/>
      <c r="R47" s="318"/>
      <c r="S47" s="318"/>
      <c r="AM47" s="137"/>
      <c r="AN47" s="137"/>
      <c r="AO47" s="137"/>
      <c r="AP47" s="137"/>
      <c r="AQ47" s="137"/>
      <c r="AR47" s="137"/>
      <c r="AS47" s="137"/>
      <c r="AT47" s="137"/>
      <c r="AU47" s="137"/>
      <c r="AV47" s="137"/>
      <c r="AW47" s="137"/>
      <c r="AX47" s="137"/>
      <c r="AY47" s="137"/>
      <c r="AZ47" s="137"/>
      <c r="BA47" s="137"/>
    </row>
    <row r="48" spans="1:53" ht="21" customHeight="1">
      <c r="B48" s="307"/>
      <c r="C48" s="307"/>
      <c r="D48" s="151">
        <v>32</v>
      </c>
      <c r="E48" s="295" t="s">
        <v>330</v>
      </c>
      <c r="F48" s="295"/>
      <c r="G48" s="295"/>
      <c r="H48" s="295"/>
      <c r="I48" s="295"/>
      <c r="J48" s="293"/>
      <c r="K48" s="294"/>
      <c r="L48" s="294"/>
      <c r="M48" s="209" t="s">
        <v>336</v>
      </c>
      <c r="N48" s="318" t="s">
        <v>338</v>
      </c>
      <c r="O48" s="318"/>
      <c r="P48" s="318"/>
      <c r="Q48" s="318"/>
      <c r="R48" s="318"/>
      <c r="S48" s="318"/>
      <c r="AM48" s="137"/>
      <c r="AN48" s="137"/>
      <c r="AO48" s="137"/>
      <c r="AP48" s="137"/>
      <c r="AQ48" s="137"/>
      <c r="AR48" s="137"/>
      <c r="AS48" s="137"/>
      <c r="AT48" s="137"/>
      <c r="AU48" s="137"/>
      <c r="AV48" s="137"/>
      <c r="AW48" s="137"/>
      <c r="AX48" s="137"/>
      <c r="AY48" s="137"/>
      <c r="AZ48" s="137"/>
      <c r="BA48" s="137"/>
    </row>
    <row r="49" spans="1:53" ht="21" customHeight="1">
      <c r="B49" s="307"/>
      <c r="C49" s="307"/>
      <c r="D49" s="151">
        <v>33</v>
      </c>
      <c r="E49" s="295" t="s">
        <v>331</v>
      </c>
      <c r="F49" s="295"/>
      <c r="G49" s="295"/>
      <c r="H49" s="295"/>
      <c r="I49" s="295"/>
      <c r="J49" s="293"/>
      <c r="K49" s="294"/>
      <c r="L49" s="294"/>
      <c r="M49" s="209" t="s">
        <v>336</v>
      </c>
      <c r="N49" s="318" t="s">
        <v>339</v>
      </c>
      <c r="O49" s="318"/>
      <c r="P49" s="318"/>
      <c r="Q49" s="318"/>
      <c r="R49" s="318"/>
      <c r="S49" s="318"/>
      <c r="AM49" s="137"/>
      <c r="AN49" s="137"/>
      <c r="AO49" s="137"/>
      <c r="AP49" s="137"/>
      <c r="AQ49" s="137"/>
      <c r="AR49" s="137"/>
      <c r="AS49" s="137"/>
      <c r="AT49" s="137"/>
      <c r="AU49" s="137"/>
      <c r="AV49" s="137"/>
      <c r="AW49" s="137"/>
      <c r="AX49" s="137"/>
      <c r="AY49" s="137"/>
      <c r="AZ49" s="137"/>
      <c r="BA49" s="137"/>
    </row>
    <row r="50" spans="1:53" ht="21" customHeight="1">
      <c r="B50" s="307"/>
      <c r="C50" s="307"/>
      <c r="D50" s="151">
        <v>34</v>
      </c>
      <c r="E50" s="295" t="s">
        <v>332</v>
      </c>
      <c r="F50" s="295"/>
      <c r="G50" s="295"/>
      <c r="H50" s="295"/>
      <c r="I50" s="295"/>
      <c r="J50" s="293"/>
      <c r="K50" s="294"/>
      <c r="L50" s="294"/>
      <c r="M50" s="209" t="s">
        <v>336</v>
      </c>
      <c r="N50" s="318" t="s">
        <v>340</v>
      </c>
      <c r="O50" s="318"/>
      <c r="P50" s="318"/>
      <c r="Q50" s="318"/>
      <c r="R50" s="318"/>
      <c r="S50" s="318"/>
      <c r="AP50" s="137"/>
      <c r="AQ50" s="137"/>
      <c r="AR50" s="137"/>
      <c r="AS50" s="137"/>
      <c r="AT50" s="137"/>
      <c r="AU50" s="137"/>
      <c r="AV50" s="137"/>
      <c r="AW50" s="137"/>
      <c r="AX50" s="137"/>
      <c r="AY50" s="137"/>
      <c r="AZ50" s="137"/>
      <c r="BA50" s="137"/>
    </row>
    <row r="51" spans="1:53" ht="21" customHeight="1">
      <c r="B51" s="307"/>
      <c r="C51" s="307"/>
      <c r="D51" s="151">
        <v>35</v>
      </c>
      <c r="E51" s="295" t="s">
        <v>333</v>
      </c>
      <c r="F51" s="295"/>
      <c r="G51" s="295"/>
      <c r="H51" s="295"/>
      <c r="I51" s="295"/>
      <c r="J51" s="293"/>
      <c r="K51" s="294"/>
      <c r="L51" s="294"/>
      <c r="M51" s="209" t="s">
        <v>336</v>
      </c>
      <c r="N51" s="318" t="s">
        <v>341</v>
      </c>
      <c r="O51" s="318"/>
      <c r="P51" s="318"/>
      <c r="Q51" s="318"/>
      <c r="R51" s="318"/>
      <c r="S51" s="318"/>
      <c r="AP51" s="137"/>
      <c r="AQ51" s="137"/>
      <c r="AR51" s="137"/>
      <c r="AS51" s="137"/>
      <c r="AT51" s="137"/>
      <c r="AU51" s="137"/>
      <c r="AV51" s="137"/>
      <c r="AW51" s="137"/>
      <c r="AX51" s="137"/>
      <c r="AY51" s="137"/>
      <c r="AZ51" s="137"/>
      <c r="BA51" s="137"/>
    </row>
    <row r="52" spans="1:53" ht="21" customHeight="1">
      <c r="B52" s="317"/>
      <c r="C52" s="317"/>
      <c r="D52" s="151">
        <v>36</v>
      </c>
      <c r="E52" s="295" t="s">
        <v>334</v>
      </c>
      <c r="F52" s="295"/>
      <c r="G52" s="295"/>
      <c r="H52" s="295"/>
      <c r="I52" s="295"/>
      <c r="J52" s="293"/>
      <c r="K52" s="294"/>
      <c r="L52" s="294"/>
      <c r="M52" s="209" t="s">
        <v>336</v>
      </c>
      <c r="N52" s="318"/>
      <c r="O52" s="318"/>
      <c r="P52" s="318"/>
      <c r="Q52" s="318"/>
      <c r="R52" s="318"/>
      <c r="S52" s="318"/>
      <c r="AP52" s="137"/>
      <c r="AQ52" s="137"/>
      <c r="AR52" s="137"/>
      <c r="AS52" s="137"/>
      <c r="AT52" s="137"/>
      <c r="AU52" s="137"/>
      <c r="AV52" s="137"/>
      <c r="AW52" s="137"/>
      <c r="AX52" s="137"/>
      <c r="AY52" s="137"/>
      <c r="AZ52" s="137"/>
      <c r="BA52" s="137"/>
    </row>
    <row r="53" spans="1:53" ht="21" customHeight="1">
      <c r="AM53" s="137"/>
      <c r="AN53" s="137"/>
      <c r="AO53" s="137"/>
      <c r="AP53" s="137"/>
      <c r="AQ53" s="137"/>
      <c r="AR53" s="137"/>
      <c r="AS53" s="137"/>
      <c r="AT53" s="137"/>
      <c r="AU53" s="137"/>
      <c r="AV53" s="137"/>
      <c r="AW53" s="137"/>
      <c r="AX53" s="137"/>
      <c r="AY53" s="137"/>
      <c r="AZ53" s="137"/>
      <c r="BA53" s="137"/>
    </row>
    <row r="54" spans="1:53" ht="15" customHeight="1">
      <c r="H54" s="287" t="s">
        <v>324</v>
      </c>
      <c r="I54" s="287"/>
      <c r="J54" s="287"/>
      <c r="K54" s="287"/>
      <c r="L54" s="287"/>
      <c r="M54" s="287"/>
      <c r="N54" s="287"/>
      <c r="O54" s="287"/>
      <c r="P54" s="287"/>
      <c r="Q54" s="287"/>
      <c r="R54" s="287"/>
      <c r="S54" s="287"/>
      <c r="T54" s="287"/>
      <c r="U54" s="287"/>
      <c r="V54" s="287"/>
      <c r="W54" s="287"/>
      <c r="AM54" s="137"/>
      <c r="AN54" s="137"/>
      <c r="AO54" s="137"/>
      <c r="AP54" s="137"/>
      <c r="AQ54" s="137"/>
      <c r="AR54" s="137"/>
      <c r="AS54" s="137"/>
      <c r="AT54" s="137"/>
      <c r="AU54" s="137"/>
      <c r="AV54" s="137"/>
      <c r="AW54" s="137"/>
      <c r="AX54" s="137"/>
      <c r="AY54" s="137"/>
      <c r="AZ54" s="137"/>
      <c r="BA54" s="137"/>
    </row>
    <row r="55" spans="1:53" ht="15" customHeight="1">
      <c r="AM55" s="137"/>
      <c r="AN55" s="137"/>
      <c r="AO55" s="137"/>
      <c r="AP55" s="137"/>
      <c r="AQ55" s="137"/>
      <c r="AR55" s="137"/>
      <c r="AS55" s="137"/>
      <c r="AT55" s="137"/>
      <c r="AU55" s="137"/>
      <c r="AV55" s="137"/>
      <c r="AW55" s="137"/>
      <c r="AX55" s="137"/>
      <c r="AY55" s="137"/>
      <c r="AZ55" s="137"/>
      <c r="BA55" s="137"/>
    </row>
    <row r="56" spans="1:53" ht="15" customHeight="1">
      <c r="A56" s="2" t="s">
        <v>578</v>
      </c>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M56" s="137"/>
      <c r="AN56" s="137"/>
      <c r="AO56" s="137"/>
      <c r="AP56" s="137"/>
      <c r="AQ56" s="137"/>
      <c r="AR56" s="137"/>
      <c r="AS56" s="137"/>
      <c r="AT56" s="137"/>
      <c r="AU56" s="137"/>
      <c r="AV56" s="137"/>
      <c r="AW56" s="137"/>
      <c r="AX56" s="137"/>
      <c r="AY56" s="137"/>
      <c r="AZ56" s="137"/>
      <c r="BA56" s="137"/>
    </row>
    <row r="57" spans="1:53" ht="15" customHeight="1">
      <c r="A57" s="2"/>
      <c r="B57" s="304" t="s">
        <v>321</v>
      </c>
      <c r="C57" s="305"/>
      <c r="D57" s="305"/>
      <c r="E57" s="305"/>
      <c r="F57" s="305"/>
      <c r="G57" s="305"/>
      <c r="H57" s="305"/>
      <c r="I57" s="305"/>
      <c r="J57" s="306"/>
      <c r="K57" s="301" t="s">
        <v>282</v>
      </c>
      <c r="L57" s="302"/>
      <c r="M57" s="302"/>
      <c r="N57" s="303"/>
      <c r="O57" s="3"/>
      <c r="P57" s="3"/>
      <c r="Q57" s="304" t="s">
        <v>321</v>
      </c>
      <c r="R57" s="305"/>
      <c r="S57" s="305"/>
      <c r="T57" s="305"/>
      <c r="U57" s="305"/>
      <c r="V57" s="305"/>
      <c r="W57" s="305"/>
      <c r="X57" s="305"/>
      <c r="Y57" s="306"/>
      <c r="Z57" s="301" t="s">
        <v>282</v>
      </c>
      <c r="AA57" s="302"/>
      <c r="AB57" s="302"/>
      <c r="AC57" s="303"/>
      <c r="AD57" s="2"/>
      <c r="AM57" s="137"/>
      <c r="AN57" s="137"/>
      <c r="AO57" s="137"/>
      <c r="AP57" s="137"/>
      <c r="AQ57" s="137"/>
      <c r="AR57" s="137"/>
      <c r="AS57" s="137"/>
      <c r="AT57" s="137"/>
      <c r="AU57" s="137"/>
      <c r="AV57" s="137"/>
      <c r="AW57" s="137"/>
      <c r="AX57" s="137"/>
      <c r="AY57" s="137"/>
      <c r="AZ57" s="137"/>
      <c r="BA57" s="137"/>
    </row>
    <row r="58" spans="1:53" ht="15" customHeight="1">
      <c r="A58" s="2"/>
      <c r="B58" s="337" t="s">
        <v>247</v>
      </c>
      <c r="C58" s="299" t="s">
        <v>248</v>
      </c>
      <c r="D58" s="300"/>
      <c r="E58" s="300"/>
      <c r="F58" s="300"/>
      <c r="G58" s="300"/>
      <c r="H58" s="300"/>
      <c r="I58" s="300"/>
      <c r="J58" s="300"/>
      <c r="K58" s="290"/>
      <c r="L58" s="291"/>
      <c r="M58" s="291"/>
      <c r="N58" s="292"/>
      <c r="O58" s="210" t="s">
        <v>246</v>
      </c>
      <c r="P58" s="3"/>
      <c r="Q58" s="369" t="s">
        <v>322</v>
      </c>
      <c r="R58" s="308" t="s">
        <v>283</v>
      </c>
      <c r="S58" s="309"/>
      <c r="T58" s="310"/>
      <c r="U58" s="296" t="s">
        <v>284</v>
      </c>
      <c r="V58" s="297"/>
      <c r="W58" s="297"/>
      <c r="X58" s="297"/>
      <c r="Y58" s="298"/>
      <c r="Z58" s="290"/>
      <c r="AA58" s="291"/>
      <c r="AB58" s="291"/>
      <c r="AC58" s="292"/>
      <c r="AD58" s="210" t="s">
        <v>246</v>
      </c>
    </row>
    <row r="59" spans="1:53" ht="15" customHeight="1">
      <c r="A59" s="2"/>
      <c r="B59" s="338"/>
      <c r="C59" s="299" t="s">
        <v>249</v>
      </c>
      <c r="D59" s="300"/>
      <c r="E59" s="300"/>
      <c r="F59" s="300"/>
      <c r="G59" s="300"/>
      <c r="H59" s="300"/>
      <c r="I59" s="300"/>
      <c r="J59" s="300"/>
      <c r="K59" s="290"/>
      <c r="L59" s="291"/>
      <c r="M59" s="291"/>
      <c r="N59" s="292"/>
      <c r="O59" s="210" t="s">
        <v>246</v>
      </c>
      <c r="P59" s="3"/>
      <c r="Q59" s="370"/>
      <c r="R59" s="311"/>
      <c r="S59" s="312"/>
      <c r="T59" s="313"/>
      <c r="U59" s="296" t="s">
        <v>323</v>
      </c>
      <c r="V59" s="297"/>
      <c r="W59" s="297"/>
      <c r="X59" s="297"/>
      <c r="Y59" s="298"/>
      <c r="Z59" s="290"/>
      <c r="AA59" s="291"/>
      <c r="AB59" s="291"/>
      <c r="AC59" s="292"/>
      <c r="AD59" s="210" t="s">
        <v>246</v>
      </c>
    </row>
    <row r="60" spans="1:53" ht="15" customHeight="1">
      <c r="A60" s="2"/>
      <c r="B60" s="339"/>
      <c r="C60" s="299" t="s">
        <v>250</v>
      </c>
      <c r="D60" s="300"/>
      <c r="E60" s="300"/>
      <c r="F60" s="300"/>
      <c r="G60" s="300"/>
      <c r="H60" s="300"/>
      <c r="I60" s="300"/>
      <c r="J60" s="300"/>
      <c r="K60" s="290"/>
      <c r="L60" s="291"/>
      <c r="M60" s="291"/>
      <c r="N60" s="292"/>
      <c r="O60" s="210" t="s">
        <v>246</v>
      </c>
      <c r="P60" s="3"/>
      <c r="Q60" s="370"/>
      <c r="R60" s="314"/>
      <c r="S60" s="315"/>
      <c r="T60" s="316"/>
      <c r="U60" s="296" t="s">
        <v>552</v>
      </c>
      <c r="V60" s="297"/>
      <c r="W60" s="297"/>
      <c r="X60" s="297"/>
      <c r="Y60" s="298"/>
      <c r="Z60" s="290"/>
      <c r="AA60" s="291"/>
      <c r="AB60" s="291"/>
      <c r="AC60" s="292"/>
      <c r="AD60" s="210" t="s">
        <v>246</v>
      </c>
    </row>
    <row r="61" spans="1:53" ht="15" customHeight="1">
      <c r="A61" s="2"/>
      <c r="B61" s="337" t="s">
        <v>271</v>
      </c>
      <c r="C61" s="412" t="s">
        <v>261</v>
      </c>
      <c r="D61" s="296" t="s">
        <v>251</v>
      </c>
      <c r="E61" s="297"/>
      <c r="F61" s="297"/>
      <c r="G61" s="297"/>
      <c r="H61" s="297"/>
      <c r="I61" s="297"/>
      <c r="J61" s="297"/>
      <c r="K61" s="290"/>
      <c r="L61" s="291"/>
      <c r="M61" s="291"/>
      <c r="N61" s="292"/>
      <c r="O61" s="210" t="s">
        <v>246</v>
      </c>
      <c r="P61" s="3"/>
      <c r="Q61" s="370"/>
      <c r="R61" s="299" t="s">
        <v>287</v>
      </c>
      <c r="S61" s="300"/>
      <c r="T61" s="300"/>
      <c r="U61" s="300"/>
      <c r="V61" s="300"/>
      <c r="W61" s="300"/>
      <c r="X61" s="300"/>
      <c r="Y61" s="365"/>
      <c r="Z61" s="290"/>
      <c r="AA61" s="291"/>
      <c r="AB61" s="291"/>
      <c r="AC61" s="292"/>
      <c r="AD61" s="210" t="s">
        <v>246</v>
      </c>
    </row>
    <row r="62" spans="1:53" ht="15" customHeight="1">
      <c r="A62" s="2"/>
      <c r="B62" s="338"/>
      <c r="C62" s="413"/>
      <c r="D62" s="296" t="s">
        <v>252</v>
      </c>
      <c r="E62" s="297"/>
      <c r="F62" s="297"/>
      <c r="G62" s="297"/>
      <c r="H62" s="297"/>
      <c r="I62" s="297"/>
      <c r="J62" s="297"/>
      <c r="K62" s="290"/>
      <c r="L62" s="291"/>
      <c r="M62" s="291"/>
      <c r="N62" s="292"/>
      <c r="O62" s="210" t="s">
        <v>246</v>
      </c>
      <c r="P62" s="3"/>
      <c r="Q62" s="370"/>
      <c r="R62" s="299" t="s">
        <v>288</v>
      </c>
      <c r="S62" s="300"/>
      <c r="T62" s="300"/>
      <c r="U62" s="300"/>
      <c r="V62" s="300"/>
      <c r="W62" s="300"/>
      <c r="X62" s="300"/>
      <c r="Y62" s="365"/>
      <c r="Z62" s="290"/>
      <c r="AA62" s="291"/>
      <c r="AB62" s="291"/>
      <c r="AC62" s="292"/>
      <c r="AD62" s="210" t="s">
        <v>246</v>
      </c>
    </row>
    <row r="63" spans="1:53" ht="15" customHeight="1">
      <c r="A63" s="2"/>
      <c r="B63" s="338"/>
      <c r="C63" s="413"/>
      <c r="D63" s="296" t="s">
        <v>253</v>
      </c>
      <c r="E63" s="297"/>
      <c r="F63" s="297"/>
      <c r="G63" s="297"/>
      <c r="H63" s="297"/>
      <c r="I63" s="297"/>
      <c r="J63" s="297"/>
      <c r="K63" s="290"/>
      <c r="L63" s="291"/>
      <c r="M63" s="291"/>
      <c r="N63" s="292"/>
      <c r="O63" s="210" t="s">
        <v>246</v>
      </c>
      <c r="P63" s="3"/>
      <c r="Q63" s="370"/>
      <c r="R63" s="381" t="s">
        <v>286</v>
      </c>
      <c r="S63" s="382"/>
      <c r="T63" s="383"/>
      <c r="U63" s="296" t="s">
        <v>289</v>
      </c>
      <c r="V63" s="297"/>
      <c r="W63" s="297"/>
      <c r="X63" s="297"/>
      <c r="Y63" s="298"/>
      <c r="Z63" s="290"/>
      <c r="AA63" s="291"/>
      <c r="AB63" s="291"/>
      <c r="AC63" s="292"/>
      <c r="AD63" s="210" t="s">
        <v>246</v>
      </c>
    </row>
    <row r="64" spans="1:53" ht="15" customHeight="1">
      <c r="A64" s="2"/>
      <c r="B64" s="338"/>
      <c r="C64" s="413"/>
      <c r="D64" s="296" t="s">
        <v>254</v>
      </c>
      <c r="E64" s="297"/>
      <c r="F64" s="297"/>
      <c r="G64" s="297"/>
      <c r="H64" s="297"/>
      <c r="I64" s="297"/>
      <c r="J64" s="297"/>
      <c r="K64" s="290"/>
      <c r="L64" s="291"/>
      <c r="M64" s="291"/>
      <c r="N64" s="292"/>
      <c r="O64" s="210" t="s">
        <v>246</v>
      </c>
      <c r="P64" s="3"/>
      <c r="Q64" s="370"/>
      <c r="R64" s="415"/>
      <c r="S64" s="416"/>
      <c r="T64" s="417"/>
      <c r="U64" s="296" t="s">
        <v>290</v>
      </c>
      <c r="V64" s="297"/>
      <c r="W64" s="297"/>
      <c r="X64" s="297"/>
      <c r="Y64" s="298"/>
      <c r="Z64" s="290"/>
      <c r="AA64" s="291"/>
      <c r="AB64" s="291"/>
      <c r="AC64" s="292"/>
      <c r="AD64" s="210" t="s">
        <v>246</v>
      </c>
    </row>
    <row r="65" spans="1:30" ht="15" customHeight="1">
      <c r="A65" s="2"/>
      <c r="B65" s="338"/>
      <c r="C65" s="413"/>
      <c r="D65" s="296" t="s">
        <v>255</v>
      </c>
      <c r="E65" s="297"/>
      <c r="F65" s="297"/>
      <c r="G65" s="297"/>
      <c r="H65" s="297"/>
      <c r="I65" s="297"/>
      <c r="J65" s="297"/>
      <c r="K65" s="290"/>
      <c r="L65" s="291"/>
      <c r="M65" s="291"/>
      <c r="N65" s="292"/>
      <c r="O65" s="210" t="s">
        <v>246</v>
      </c>
      <c r="P65" s="3"/>
      <c r="Q65" s="370"/>
      <c r="R65" s="384"/>
      <c r="S65" s="385"/>
      <c r="T65" s="386"/>
      <c r="U65" s="296" t="s">
        <v>291</v>
      </c>
      <c r="V65" s="297"/>
      <c r="W65" s="297"/>
      <c r="X65" s="297"/>
      <c r="Y65" s="298"/>
      <c r="Z65" s="290"/>
      <c r="AA65" s="291"/>
      <c r="AB65" s="291"/>
      <c r="AC65" s="292"/>
      <c r="AD65" s="210" t="s">
        <v>246</v>
      </c>
    </row>
    <row r="66" spans="1:30" ht="15" customHeight="1">
      <c r="A66" s="2"/>
      <c r="B66" s="338"/>
      <c r="C66" s="413"/>
      <c r="D66" s="296" t="s">
        <v>256</v>
      </c>
      <c r="E66" s="297"/>
      <c r="F66" s="297"/>
      <c r="G66" s="297"/>
      <c r="H66" s="297"/>
      <c r="I66" s="297"/>
      <c r="J66" s="297"/>
      <c r="K66" s="290"/>
      <c r="L66" s="291"/>
      <c r="M66" s="291"/>
      <c r="N66" s="292"/>
      <c r="O66" s="210" t="s">
        <v>246</v>
      </c>
      <c r="P66" s="3"/>
      <c r="Q66" s="370"/>
      <c r="R66" s="387" t="s">
        <v>292</v>
      </c>
      <c r="S66" s="388"/>
      <c r="T66" s="388"/>
      <c r="U66" s="388"/>
      <c r="V66" s="388"/>
      <c r="W66" s="388"/>
      <c r="X66" s="388"/>
      <c r="Y66" s="389"/>
      <c r="Z66" s="290"/>
      <c r="AA66" s="291"/>
      <c r="AB66" s="291"/>
      <c r="AC66" s="292"/>
      <c r="AD66" s="210" t="s">
        <v>246</v>
      </c>
    </row>
    <row r="67" spans="1:30" ht="15" customHeight="1">
      <c r="A67" s="2"/>
      <c r="B67" s="338"/>
      <c r="C67" s="413"/>
      <c r="D67" s="296" t="s">
        <v>257</v>
      </c>
      <c r="E67" s="297"/>
      <c r="F67" s="297"/>
      <c r="G67" s="297"/>
      <c r="H67" s="297"/>
      <c r="I67" s="297"/>
      <c r="J67" s="297"/>
      <c r="K67" s="290"/>
      <c r="L67" s="291"/>
      <c r="M67" s="291"/>
      <c r="N67" s="292"/>
      <c r="O67" s="210" t="s">
        <v>246</v>
      </c>
      <c r="P67" s="3"/>
      <c r="Q67" s="370"/>
      <c r="R67" s="308" t="s">
        <v>305</v>
      </c>
      <c r="S67" s="309"/>
      <c r="T67" s="310"/>
      <c r="U67" s="296" t="s">
        <v>293</v>
      </c>
      <c r="V67" s="297"/>
      <c r="W67" s="297"/>
      <c r="X67" s="297"/>
      <c r="Y67" s="298"/>
      <c r="Z67" s="290"/>
      <c r="AA67" s="291"/>
      <c r="AB67" s="291"/>
      <c r="AC67" s="292"/>
      <c r="AD67" s="210" t="s">
        <v>246</v>
      </c>
    </row>
    <row r="68" spans="1:30" ht="15" customHeight="1">
      <c r="A68" s="2"/>
      <c r="B68" s="338"/>
      <c r="C68" s="413"/>
      <c r="D68" s="296" t="s">
        <v>258</v>
      </c>
      <c r="E68" s="297"/>
      <c r="F68" s="297"/>
      <c r="G68" s="297"/>
      <c r="H68" s="297"/>
      <c r="I68" s="297"/>
      <c r="J68" s="297"/>
      <c r="K68" s="290"/>
      <c r="L68" s="291"/>
      <c r="M68" s="291"/>
      <c r="N68" s="292"/>
      <c r="O68" s="210" t="s">
        <v>246</v>
      </c>
      <c r="P68" s="3"/>
      <c r="Q68" s="370"/>
      <c r="R68" s="314"/>
      <c r="S68" s="315"/>
      <c r="T68" s="316"/>
      <c r="U68" s="296" t="s">
        <v>294</v>
      </c>
      <c r="V68" s="297"/>
      <c r="W68" s="297"/>
      <c r="X68" s="297"/>
      <c r="Y68" s="298"/>
      <c r="Z68" s="290"/>
      <c r="AA68" s="291"/>
      <c r="AB68" s="291"/>
      <c r="AC68" s="292"/>
      <c r="AD68" s="210" t="s">
        <v>246</v>
      </c>
    </row>
    <row r="69" spans="1:30" ht="15" customHeight="1">
      <c r="A69" s="2"/>
      <c r="B69" s="338"/>
      <c r="C69" s="413"/>
      <c r="D69" s="296" t="s">
        <v>259</v>
      </c>
      <c r="E69" s="297"/>
      <c r="F69" s="297"/>
      <c r="G69" s="297"/>
      <c r="H69" s="297"/>
      <c r="I69" s="297"/>
      <c r="J69" s="297"/>
      <c r="K69" s="290"/>
      <c r="L69" s="291"/>
      <c r="M69" s="291"/>
      <c r="N69" s="292"/>
      <c r="O69" s="210" t="s">
        <v>246</v>
      </c>
      <c r="P69" s="3"/>
      <c r="Q69" s="370"/>
      <c r="R69" s="308" t="s">
        <v>295</v>
      </c>
      <c r="S69" s="309"/>
      <c r="T69" s="310"/>
      <c r="U69" s="296" t="s">
        <v>296</v>
      </c>
      <c r="V69" s="297"/>
      <c r="W69" s="297"/>
      <c r="X69" s="297"/>
      <c r="Y69" s="298"/>
      <c r="Z69" s="290"/>
      <c r="AA69" s="291"/>
      <c r="AB69" s="291"/>
      <c r="AC69" s="292"/>
      <c r="AD69" s="210" t="s">
        <v>246</v>
      </c>
    </row>
    <row r="70" spans="1:30" ht="15" customHeight="1">
      <c r="A70" s="2"/>
      <c r="B70" s="338"/>
      <c r="C70" s="414"/>
      <c r="D70" s="296" t="s">
        <v>260</v>
      </c>
      <c r="E70" s="297"/>
      <c r="F70" s="297"/>
      <c r="G70" s="297"/>
      <c r="H70" s="297"/>
      <c r="I70" s="297"/>
      <c r="J70" s="297"/>
      <c r="K70" s="290"/>
      <c r="L70" s="291"/>
      <c r="M70" s="291"/>
      <c r="N70" s="292"/>
      <c r="O70" s="210" t="s">
        <v>246</v>
      </c>
      <c r="P70" s="3"/>
      <c r="Q70" s="370"/>
      <c r="R70" s="314"/>
      <c r="S70" s="315"/>
      <c r="T70" s="316"/>
      <c r="U70" s="296" t="s">
        <v>555</v>
      </c>
      <c r="V70" s="297"/>
      <c r="W70" s="297"/>
      <c r="X70" s="297"/>
      <c r="Y70" s="298"/>
      <c r="Z70" s="290"/>
      <c r="AA70" s="291"/>
      <c r="AB70" s="291"/>
      <c r="AC70" s="292"/>
      <c r="AD70" s="210" t="s">
        <v>246</v>
      </c>
    </row>
    <row r="71" spans="1:30" ht="15" customHeight="1">
      <c r="A71" s="2"/>
      <c r="B71" s="338"/>
      <c r="C71" s="412" t="s">
        <v>270</v>
      </c>
      <c r="D71" s="296" t="s">
        <v>262</v>
      </c>
      <c r="E71" s="297"/>
      <c r="F71" s="297"/>
      <c r="G71" s="297"/>
      <c r="H71" s="297"/>
      <c r="I71" s="297"/>
      <c r="J71" s="297"/>
      <c r="K71" s="290"/>
      <c r="L71" s="291"/>
      <c r="M71" s="291"/>
      <c r="N71" s="292"/>
      <c r="O71" s="210" t="s">
        <v>246</v>
      </c>
      <c r="P71" s="3"/>
      <c r="Q71" s="370"/>
      <c r="R71" s="299" t="s">
        <v>297</v>
      </c>
      <c r="S71" s="300"/>
      <c r="T71" s="300"/>
      <c r="U71" s="300"/>
      <c r="V71" s="300"/>
      <c r="W71" s="300"/>
      <c r="X71" s="300"/>
      <c r="Y71" s="365"/>
      <c r="Z71" s="290"/>
      <c r="AA71" s="291"/>
      <c r="AB71" s="291"/>
      <c r="AC71" s="292"/>
      <c r="AD71" s="210" t="s">
        <v>246</v>
      </c>
    </row>
    <row r="72" spans="1:30" ht="15" customHeight="1">
      <c r="A72" s="2"/>
      <c r="B72" s="338"/>
      <c r="C72" s="413"/>
      <c r="D72" s="296" t="s">
        <v>263</v>
      </c>
      <c r="E72" s="297"/>
      <c r="F72" s="297"/>
      <c r="G72" s="297"/>
      <c r="H72" s="297"/>
      <c r="I72" s="297"/>
      <c r="J72" s="297"/>
      <c r="K72" s="290"/>
      <c r="L72" s="291"/>
      <c r="M72" s="291"/>
      <c r="N72" s="292"/>
      <c r="O72" s="210" t="s">
        <v>246</v>
      </c>
      <c r="P72" s="3"/>
      <c r="Q72" s="370"/>
      <c r="R72" s="299" t="s">
        <v>298</v>
      </c>
      <c r="S72" s="300"/>
      <c r="T72" s="300"/>
      <c r="U72" s="300"/>
      <c r="V72" s="300"/>
      <c r="W72" s="300"/>
      <c r="X72" s="300"/>
      <c r="Y72" s="365"/>
      <c r="Z72" s="290"/>
      <c r="AA72" s="291"/>
      <c r="AB72" s="291"/>
      <c r="AC72" s="292"/>
      <c r="AD72" s="210" t="s">
        <v>246</v>
      </c>
    </row>
    <row r="73" spans="1:30" ht="15" customHeight="1">
      <c r="A73" s="2"/>
      <c r="B73" s="338"/>
      <c r="C73" s="413"/>
      <c r="D73" s="296" t="s">
        <v>553</v>
      </c>
      <c r="E73" s="297"/>
      <c r="F73" s="297"/>
      <c r="G73" s="297"/>
      <c r="H73" s="297"/>
      <c r="I73" s="297"/>
      <c r="J73" s="297"/>
      <c r="K73" s="290"/>
      <c r="L73" s="291"/>
      <c r="M73" s="291"/>
      <c r="N73" s="292"/>
      <c r="O73" s="210" t="s">
        <v>246</v>
      </c>
      <c r="P73" s="3"/>
      <c r="Q73" s="370"/>
      <c r="R73" s="299" t="s">
        <v>299</v>
      </c>
      <c r="S73" s="300"/>
      <c r="T73" s="300"/>
      <c r="U73" s="300"/>
      <c r="V73" s="300"/>
      <c r="W73" s="300"/>
      <c r="X73" s="300"/>
      <c r="Y73" s="365"/>
      <c r="Z73" s="290"/>
      <c r="AA73" s="291"/>
      <c r="AB73" s="291"/>
      <c r="AC73" s="292"/>
      <c r="AD73" s="210" t="s">
        <v>246</v>
      </c>
    </row>
    <row r="74" spans="1:30" ht="15" customHeight="1">
      <c r="A74" s="2"/>
      <c r="B74" s="338"/>
      <c r="C74" s="413"/>
      <c r="D74" s="296" t="s">
        <v>264</v>
      </c>
      <c r="E74" s="297"/>
      <c r="F74" s="297"/>
      <c r="G74" s="297"/>
      <c r="H74" s="297"/>
      <c r="I74" s="297"/>
      <c r="J74" s="297"/>
      <c r="K74" s="290"/>
      <c r="L74" s="291"/>
      <c r="M74" s="291"/>
      <c r="N74" s="292"/>
      <c r="O74" s="210" t="s">
        <v>246</v>
      </c>
      <c r="P74" s="3"/>
      <c r="Q74" s="370"/>
      <c r="R74" s="299" t="s">
        <v>300</v>
      </c>
      <c r="S74" s="300"/>
      <c r="T74" s="300"/>
      <c r="U74" s="300"/>
      <c r="V74" s="300"/>
      <c r="W74" s="300"/>
      <c r="X74" s="300"/>
      <c r="Y74" s="365"/>
      <c r="Z74" s="290"/>
      <c r="AA74" s="291"/>
      <c r="AB74" s="291"/>
      <c r="AC74" s="292"/>
      <c r="AD74" s="210" t="s">
        <v>246</v>
      </c>
    </row>
    <row r="75" spans="1:30" ht="15" customHeight="1">
      <c r="A75" s="2"/>
      <c r="B75" s="338"/>
      <c r="C75" s="413"/>
      <c r="D75" s="296" t="s">
        <v>265</v>
      </c>
      <c r="E75" s="297"/>
      <c r="F75" s="297"/>
      <c r="G75" s="297"/>
      <c r="H75" s="297"/>
      <c r="I75" s="297"/>
      <c r="J75" s="297"/>
      <c r="K75" s="290"/>
      <c r="L75" s="291"/>
      <c r="M75" s="291"/>
      <c r="N75" s="292"/>
      <c r="O75" s="210" t="s">
        <v>246</v>
      </c>
      <c r="P75" s="3"/>
      <c r="Q75" s="370"/>
      <c r="R75" s="299" t="s">
        <v>301</v>
      </c>
      <c r="S75" s="300"/>
      <c r="T75" s="300"/>
      <c r="U75" s="300"/>
      <c r="V75" s="300"/>
      <c r="W75" s="300"/>
      <c r="X75" s="300"/>
      <c r="Y75" s="365"/>
      <c r="Z75" s="290"/>
      <c r="AA75" s="291"/>
      <c r="AB75" s="291"/>
      <c r="AC75" s="292"/>
      <c r="AD75" s="210" t="s">
        <v>246</v>
      </c>
    </row>
    <row r="76" spans="1:30" ht="15" customHeight="1">
      <c r="A76" s="2"/>
      <c r="B76" s="338"/>
      <c r="C76" s="413"/>
      <c r="D76" s="296" t="s">
        <v>266</v>
      </c>
      <c r="E76" s="297"/>
      <c r="F76" s="297"/>
      <c r="G76" s="297"/>
      <c r="H76" s="297"/>
      <c r="I76" s="297"/>
      <c r="J76" s="297"/>
      <c r="K76" s="290"/>
      <c r="L76" s="291"/>
      <c r="M76" s="291"/>
      <c r="N76" s="292"/>
      <c r="O76" s="210" t="s">
        <v>246</v>
      </c>
      <c r="P76" s="3"/>
      <c r="Q76" s="370"/>
      <c r="R76" s="299" t="s">
        <v>302</v>
      </c>
      <c r="S76" s="300"/>
      <c r="T76" s="300"/>
      <c r="U76" s="300"/>
      <c r="V76" s="300"/>
      <c r="W76" s="300"/>
      <c r="X76" s="300"/>
      <c r="Y76" s="365"/>
      <c r="Z76" s="290"/>
      <c r="AA76" s="291"/>
      <c r="AB76" s="291"/>
      <c r="AC76" s="292"/>
      <c r="AD76" s="210" t="s">
        <v>246</v>
      </c>
    </row>
    <row r="77" spans="1:30" ht="15" customHeight="1">
      <c r="A77" s="2"/>
      <c r="B77" s="338"/>
      <c r="C77" s="413"/>
      <c r="D77" s="296" t="s">
        <v>267</v>
      </c>
      <c r="E77" s="297"/>
      <c r="F77" s="297"/>
      <c r="G77" s="297"/>
      <c r="H77" s="297"/>
      <c r="I77" s="297"/>
      <c r="J77" s="297"/>
      <c r="K77" s="290"/>
      <c r="L77" s="291"/>
      <c r="M77" s="291"/>
      <c r="N77" s="292"/>
      <c r="O77" s="210" t="s">
        <v>246</v>
      </c>
      <c r="P77" s="3"/>
      <c r="Q77" s="370"/>
      <c r="R77" s="299" t="s">
        <v>303</v>
      </c>
      <c r="S77" s="300"/>
      <c r="T77" s="300"/>
      <c r="U77" s="300"/>
      <c r="V77" s="300"/>
      <c r="W77" s="300"/>
      <c r="X77" s="300"/>
      <c r="Y77" s="365"/>
      <c r="Z77" s="290"/>
      <c r="AA77" s="291"/>
      <c r="AB77" s="291"/>
      <c r="AC77" s="292"/>
      <c r="AD77" s="210" t="s">
        <v>246</v>
      </c>
    </row>
    <row r="78" spans="1:30" ht="15" customHeight="1">
      <c r="A78" s="2"/>
      <c r="B78" s="338"/>
      <c r="C78" s="413"/>
      <c r="D78" s="296" t="s">
        <v>268</v>
      </c>
      <c r="E78" s="297"/>
      <c r="F78" s="297"/>
      <c r="G78" s="297"/>
      <c r="H78" s="297"/>
      <c r="I78" s="297"/>
      <c r="J78" s="297"/>
      <c r="K78" s="290"/>
      <c r="L78" s="291"/>
      <c r="M78" s="291"/>
      <c r="N78" s="292"/>
      <c r="O78" s="210" t="s">
        <v>246</v>
      </c>
      <c r="P78" s="3"/>
      <c r="Q78" s="370"/>
      <c r="R78" s="308" t="s">
        <v>304</v>
      </c>
      <c r="S78" s="309"/>
      <c r="T78" s="310"/>
      <c r="U78" s="366" t="s">
        <v>306</v>
      </c>
      <c r="V78" s="367"/>
      <c r="W78" s="367"/>
      <c r="X78" s="367"/>
      <c r="Y78" s="368"/>
      <c r="Z78" s="290"/>
      <c r="AA78" s="291"/>
      <c r="AB78" s="291"/>
      <c r="AC78" s="292"/>
      <c r="AD78" s="210" t="s">
        <v>246</v>
      </c>
    </row>
    <row r="79" spans="1:30" ht="15" customHeight="1">
      <c r="A79" s="2"/>
      <c r="B79" s="339"/>
      <c r="C79" s="414"/>
      <c r="D79" s="296" t="s">
        <v>269</v>
      </c>
      <c r="E79" s="297"/>
      <c r="F79" s="297"/>
      <c r="G79" s="297"/>
      <c r="H79" s="297"/>
      <c r="I79" s="297"/>
      <c r="J79" s="297"/>
      <c r="K79" s="290"/>
      <c r="L79" s="291"/>
      <c r="M79" s="291"/>
      <c r="N79" s="292"/>
      <c r="O79" s="210" t="s">
        <v>246</v>
      </c>
      <c r="P79" s="3"/>
      <c r="Q79" s="370"/>
      <c r="R79" s="311"/>
      <c r="S79" s="312"/>
      <c r="T79" s="313"/>
      <c r="U79" s="366" t="s">
        <v>307</v>
      </c>
      <c r="V79" s="367"/>
      <c r="W79" s="367"/>
      <c r="X79" s="367"/>
      <c r="Y79" s="368"/>
      <c r="Z79" s="290"/>
      <c r="AA79" s="291"/>
      <c r="AB79" s="291"/>
      <c r="AC79" s="292"/>
      <c r="AD79" s="210" t="s">
        <v>246</v>
      </c>
    </row>
    <row r="80" spans="1:30" ht="15" customHeight="1">
      <c r="A80" s="2"/>
      <c r="B80" s="471" t="s">
        <v>272</v>
      </c>
      <c r="C80" s="472"/>
      <c r="D80" s="472"/>
      <c r="E80" s="472"/>
      <c r="F80" s="472"/>
      <c r="G80" s="472"/>
      <c r="H80" s="472"/>
      <c r="I80" s="472"/>
      <c r="J80" s="473"/>
      <c r="K80" s="290"/>
      <c r="L80" s="291"/>
      <c r="M80" s="291"/>
      <c r="N80" s="292"/>
      <c r="O80" s="210" t="s">
        <v>246</v>
      </c>
      <c r="P80" s="3"/>
      <c r="Q80" s="370"/>
      <c r="R80" s="311"/>
      <c r="S80" s="312"/>
      <c r="T80" s="313"/>
      <c r="U80" s="366" t="s">
        <v>308</v>
      </c>
      <c r="V80" s="367"/>
      <c r="W80" s="367"/>
      <c r="X80" s="367"/>
      <c r="Y80" s="368"/>
      <c r="Z80" s="290"/>
      <c r="AA80" s="291"/>
      <c r="AB80" s="291"/>
      <c r="AC80" s="292"/>
      <c r="AD80" s="210" t="s">
        <v>246</v>
      </c>
    </row>
    <row r="81" spans="1:53" ht="15" customHeight="1">
      <c r="A81" s="2"/>
      <c r="B81" s="337" t="s">
        <v>281</v>
      </c>
      <c r="C81" s="299" t="s">
        <v>273</v>
      </c>
      <c r="D81" s="300"/>
      <c r="E81" s="300"/>
      <c r="F81" s="300"/>
      <c r="G81" s="300"/>
      <c r="H81" s="300"/>
      <c r="I81" s="300"/>
      <c r="J81" s="300"/>
      <c r="K81" s="290"/>
      <c r="L81" s="291"/>
      <c r="M81" s="291"/>
      <c r="N81" s="292"/>
      <c r="O81" s="210" t="s">
        <v>246</v>
      </c>
      <c r="P81" s="3"/>
      <c r="Q81" s="370"/>
      <c r="R81" s="311"/>
      <c r="S81" s="312"/>
      <c r="T81" s="313"/>
      <c r="U81" s="366" t="s">
        <v>309</v>
      </c>
      <c r="V81" s="367"/>
      <c r="W81" s="367"/>
      <c r="X81" s="367"/>
      <c r="Y81" s="368"/>
      <c r="Z81" s="290"/>
      <c r="AA81" s="291"/>
      <c r="AB81" s="291"/>
      <c r="AC81" s="292"/>
      <c r="AD81" s="210" t="s">
        <v>246</v>
      </c>
    </row>
    <row r="82" spans="1:53" ht="15" customHeight="1">
      <c r="A82" s="2"/>
      <c r="B82" s="338"/>
      <c r="C82" s="299" t="s">
        <v>274</v>
      </c>
      <c r="D82" s="300"/>
      <c r="E82" s="300"/>
      <c r="F82" s="300"/>
      <c r="G82" s="300"/>
      <c r="H82" s="300"/>
      <c r="I82" s="300"/>
      <c r="J82" s="300"/>
      <c r="K82" s="290"/>
      <c r="L82" s="291"/>
      <c r="M82" s="291"/>
      <c r="N82" s="292"/>
      <c r="O82" s="210" t="s">
        <v>246</v>
      </c>
      <c r="P82" s="3"/>
      <c r="Q82" s="370"/>
      <c r="R82" s="311"/>
      <c r="S82" s="312"/>
      <c r="T82" s="313"/>
      <c r="U82" s="366" t="s">
        <v>310</v>
      </c>
      <c r="V82" s="367"/>
      <c r="W82" s="367"/>
      <c r="X82" s="367"/>
      <c r="Y82" s="368"/>
      <c r="Z82" s="290"/>
      <c r="AA82" s="291"/>
      <c r="AB82" s="291"/>
      <c r="AC82" s="292"/>
      <c r="AD82" s="210" t="s">
        <v>246</v>
      </c>
    </row>
    <row r="83" spans="1:53" ht="15" customHeight="1">
      <c r="A83" s="2"/>
      <c r="B83" s="338"/>
      <c r="C83" s="299" t="s">
        <v>275</v>
      </c>
      <c r="D83" s="300"/>
      <c r="E83" s="300"/>
      <c r="F83" s="300"/>
      <c r="G83" s="300"/>
      <c r="H83" s="300"/>
      <c r="I83" s="300"/>
      <c r="J83" s="300"/>
      <c r="K83" s="290"/>
      <c r="L83" s="291"/>
      <c r="M83" s="291"/>
      <c r="N83" s="292"/>
      <c r="O83" s="210" t="s">
        <v>246</v>
      </c>
      <c r="P83" s="3"/>
      <c r="Q83" s="370"/>
      <c r="R83" s="314"/>
      <c r="S83" s="315"/>
      <c r="T83" s="316"/>
      <c r="U83" s="366" t="s">
        <v>260</v>
      </c>
      <c r="V83" s="367"/>
      <c r="W83" s="367"/>
      <c r="X83" s="367"/>
      <c r="Y83" s="368"/>
      <c r="Z83" s="290"/>
      <c r="AA83" s="291"/>
      <c r="AB83" s="291"/>
      <c r="AC83" s="292"/>
      <c r="AD83" s="210" t="s">
        <v>246</v>
      </c>
    </row>
    <row r="84" spans="1:53" ht="15" customHeight="1">
      <c r="A84" s="2"/>
      <c r="B84" s="338"/>
      <c r="C84" s="299" t="s">
        <v>276</v>
      </c>
      <c r="D84" s="300"/>
      <c r="E84" s="300"/>
      <c r="F84" s="300"/>
      <c r="G84" s="300"/>
      <c r="H84" s="300"/>
      <c r="I84" s="300"/>
      <c r="J84" s="300"/>
      <c r="K84" s="290"/>
      <c r="L84" s="291"/>
      <c r="M84" s="291"/>
      <c r="N84" s="292"/>
      <c r="O84" s="210" t="s">
        <v>246</v>
      </c>
      <c r="P84" s="3"/>
      <c r="Q84" s="370"/>
      <c r="R84" s="299" t="s">
        <v>325</v>
      </c>
      <c r="S84" s="300"/>
      <c r="T84" s="300"/>
      <c r="U84" s="300"/>
      <c r="V84" s="300"/>
      <c r="W84" s="300"/>
      <c r="X84" s="300"/>
      <c r="Y84" s="365"/>
      <c r="Z84" s="290"/>
      <c r="AA84" s="291"/>
      <c r="AB84" s="291"/>
      <c r="AC84" s="292"/>
      <c r="AD84" s="210" t="s">
        <v>246</v>
      </c>
    </row>
    <row r="85" spans="1:53" ht="15" customHeight="1">
      <c r="A85" s="2"/>
      <c r="B85" s="338"/>
      <c r="C85" s="299" t="s">
        <v>277</v>
      </c>
      <c r="D85" s="300"/>
      <c r="E85" s="300"/>
      <c r="F85" s="300"/>
      <c r="G85" s="300"/>
      <c r="H85" s="300"/>
      <c r="I85" s="300"/>
      <c r="J85" s="300"/>
      <c r="K85" s="290"/>
      <c r="L85" s="291"/>
      <c r="M85" s="291"/>
      <c r="N85" s="292"/>
      <c r="O85" s="210" t="s">
        <v>246</v>
      </c>
      <c r="P85" s="3"/>
      <c r="Q85" s="370"/>
      <c r="R85" s="299" t="s">
        <v>312</v>
      </c>
      <c r="S85" s="300"/>
      <c r="T85" s="300"/>
      <c r="U85" s="300"/>
      <c r="V85" s="300"/>
      <c r="W85" s="300"/>
      <c r="X85" s="300"/>
      <c r="Y85" s="365"/>
      <c r="Z85" s="290"/>
      <c r="AA85" s="291"/>
      <c r="AB85" s="291"/>
      <c r="AC85" s="292"/>
      <c r="AD85" s="210" t="s">
        <v>246</v>
      </c>
    </row>
    <row r="86" spans="1:53" ht="15" customHeight="1">
      <c r="A86" s="2"/>
      <c r="B86" s="338"/>
      <c r="C86" s="299" t="s">
        <v>278</v>
      </c>
      <c r="D86" s="300"/>
      <c r="E86" s="300"/>
      <c r="F86" s="300"/>
      <c r="G86" s="300"/>
      <c r="H86" s="300"/>
      <c r="I86" s="300"/>
      <c r="J86" s="300"/>
      <c r="K86" s="290"/>
      <c r="L86" s="291"/>
      <c r="M86" s="291"/>
      <c r="N86" s="292"/>
      <c r="O86" s="210" t="s">
        <v>246</v>
      </c>
      <c r="P86" s="3"/>
      <c r="Q86" s="370"/>
      <c r="R86" s="381" t="s">
        <v>313</v>
      </c>
      <c r="S86" s="382"/>
      <c r="T86" s="383"/>
      <c r="U86" s="366" t="s">
        <v>314</v>
      </c>
      <c r="V86" s="367"/>
      <c r="W86" s="367"/>
      <c r="X86" s="367"/>
      <c r="Y86" s="368"/>
      <c r="Z86" s="290"/>
      <c r="AA86" s="291"/>
      <c r="AB86" s="291"/>
      <c r="AC86" s="292"/>
      <c r="AD86" s="210" t="s">
        <v>246</v>
      </c>
    </row>
    <row r="87" spans="1:53" ht="15" customHeight="1">
      <c r="A87" s="2"/>
      <c r="B87" s="338"/>
      <c r="C87" s="299" t="s">
        <v>279</v>
      </c>
      <c r="D87" s="300"/>
      <c r="E87" s="300"/>
      <c r="F87" s="300"/>
      <c r="G87" s="300"/>
      <c r="H87" s="300"/>
      <c r="I87" s="300"/>
      <c r="J87" s="300"/>
      <c r="K87" s="290"/>
      <c r="L87" s="291"/>
      <c r="M87" s="291"/>
      <c r="N87" s="292"/>
      <c r="O87" s="210" t="s">
        <v>246</v>
      </c>
      <c r="P87" s="3"/>
      <c r="Q87" s="370"/>
      <c r="R87" s="384"/>
      <c r="S87" s="385"/>
      <c r="T87" s="386"/>
      <c r="U87" s="366" t="s">
        <v>315</v>
      </c>
      <c r="V87" s="367"/>
      <c r="W87" s="367"/>
      <c r="X87" s="367"/>
      <c r="Y87" s="368"/>
      <c r="Z87" s="290"/>
      <c r="AA87" s="291"/>
      <c r="AB87" s="291"/>
      <c r="AC87" s="292"/>
      <c r="AD87" s="210" t="s">
        <v>246</v>
      </c>
    </row>
    <row r="88" spans="1:53" ht="15" customHeight="1">
      <c r="A88" s="2"/>
      <c r="B88" s="338"/>
      <c r="C88" s="299" t="s">
        <v>280</v>
      </c>
      <c r="D88" s="300"/>
      <c r="E88" s="300"/>
      <c r="F88" s="300"/>
      <c r="G88" s="300"/>
      <c r="H88" s="300"/>
      <c r="I88" s="300"/>
      <c r="J88" s="300"/>
      <c r="K88" s="290"/>
      <c r="L88" s="291"/>
      <c r="M88" s="291"/>
      <c r="N88" s="292"/>
      <c r="O88" s="210" t="s">
        <v>246</v>
      </c>
      <c r="P88" s="3"/>
      <c r="Q88" s="370"/>
      <c r="R88" s="299" t="s">
        <v>316</v>
      </c>
      <c r="S88" s="300"/>
      <c r="T88" s="300"/>
      <c r="U88" s="300"/>
      <c r="V88" s="300"/>
      <c r="W88" s="300"/>
      <c r="X88" s="300"/>
      <c r="Y88" s="365"/>
      <c r="Z88" s="290"/>
      <c r="AA88" s="291"/>
      <c r="AB88" s="291"/>
      <c r="AC88" s="292"/>
      <c r="AD88" s="210" t="s">
        <v>246</v>
      </c>
    </row>
    <row r="89" spans="1:53" ht="15" customHeight="1">
      <c r="A89" s="2"/>
      <c r="B89" s="338"/>
      <c r="C89" s="299" t="s">
        <v>554</v>
      </c>
      <c r="D89" s="300"/>
      <c r="E89" s="300"/>
      <c r="F89" s="300"/>
      <c r="G89" s="300"/>
      <c r="H89" s="300"/>
      <c r="I89" s="300"/>
      <c r="J89" s="300"/>
      <c r="K89" s="290"/>
      <c r="L89" s="291"/>
      <c r="M89" s="291"/>
      <c r="N89" s="292"/>
      <c r="O89" s="210" t="s">
        <v>246</v>
      </c>
      <c r="P89" s="3"/>
      <c r="Q89" s="370"/>
      <c r="R89" s="299" t="s">
        <v>317</v>
      </c>
      <c r="S89" s="300"/>
      <c r="T89" s="300"/>
      <c r="U89" s="300"/>
      <c r="V89" s="300"/>
      <c r="W89" s="300"/>
      <c r="X89" s="300"/>
      <c r="Y89" s="365"/>
      <c r="Z89" s="290"/>
      <c r="AA89" s="291"/>
      <c r="AB89" s="291"/>
      <c r="AC89" s="292"/>
      <c r="AD89" s="210" t="s">
        <v>246</v>
      </c>
    </row>
    <row r="90" spans="1:53" ht="15" customHeight="1">
      <c r="A90" s="2"/>
      <c r="B90" s="339"/>
      <c r="C90" s="299" t="s">
        <v>260</v>
      </c>
      <c r="D90" s="300"/>
      <c r="E90" s="300"/>
      <c r="F90" s="300"/>
      <c r="G90" s="300"/>
      <c r="H90" s="300"/>
      <c r="I90" s="300"/>
      <c r="J90" s="300"/>
      <c r="K90" s="290"/>
      <c r="L90" s="291"/>
      <c r="M90" s="291"/>
      <c r="N90" s="292"/>
      <c r="O90" s="210" t="s">
        <v>246</v>
      </c>
      <c r="P90" s="3"/>
      <c r="Q90" s="369" t="s">
        <v>260</v>
      </c>
      <c r="R90" s="299" t="s">
        <v>318</v>
      </c>
      <c r="S90" s="300"/>
      <c r="T90" s="300"/>
      <c r="U90" s="300"/>
      <c r="V90" s="300"/>
      <c r="W90" s="300"/>
      <c r="X90" s="300"/>
      <c r="Y90" s="365"/>
      <c r="Z90" s="290"/>
      <c r="AA90" s="291"/>
      <c r="AB90" s="291"/>
      <c r="AC90" s="292"/>
      <c r="AD90" s="210" t="s">
        <v>246</v>
      </c>
      <c r="AM90" s="137"/>
      <c r="AN90" s="137"/>
      <c r="AO90" s="137"/>
      <c r="AP90" s="137"/>
      <c r="AQ90" s="137"/>
      <c r="AR90" s="137"/>
      <c r="AS90" s="137"/>
      <c r="AT90" s="137"/>
      <c r="AU90" s="137"/>
      <c r="AV90" s="137"/>
      <c r="AW90" s="137"/>
      <c r="AX90" s="137"/>
      <c r="AY90" s="137"/>
      <c r="AZ90" s="137"/>
      <c r="BA90" s="137"/>
    </row>
    <row r="91" spans="1:53" ht="15" customHeight="1">
      <c r="A91" s="2"/>
      <c r="B91" s="2"/>
      <c r="C91" s="2"/>
      <c r="D91" s="2"/>
      <c r="E91" s="2"/>
      <c r="F91" s="2"/>
      <c r="G91" s="2"/>
      <c r="H91" s="2"/>
      <c r="I91" s="2"/>
      <c r="J91" s="2"/>
      <c r="K91" s="1"/>
      <c r="L91" s="1"/>
      <c r="M91" s="1"/>
      <c r="N91" s="1"/>
      <c r="O91" s="3"/>
      <c r="P91" s="3"/>
      <c r="Q91" s="370"/>
      <c r="R91" s="381" t="s">
        <v>319</v>
      </c>
      <c r="S91" s="383"/>
      <c r="T91" s="299" t="s">
        <v>326</v>
      </c>
      <c r="U91" s="300"/>
      <c r="V91" s="300"/>
      <c r="W91" s="300"/>
      <c r="X91" s="300"/>
      <c r="Y91" s="365"/>
      <c r="Z91" s="290"/>
      <c r="AA91" s="291"/>
      <c r="AB91" s="291"/>
      <c r="AC91" s="292"/>
      <c r="AD91" s="210" t="s">
        <v>246</v>
      </c>
      <c r="AM91" s="137"/>
      <c r="AN91" s="137"/>
      <c r="AO91" s="137"/>
      <c r="AP91" s="137"/>
      <c r="AQ91" s="137"/>
      <c r="AR91" s="137"/>
      <c r="AS91" s="137"/>
      <c r="AT91" s="137"/>
      <c r="AU91" s="137"/>
      <c r="AV91" s="137"/>
      <c r="AW91" s="137"/>
      <c r="AX91" s="137"/>
      <c r="AY91" s="137"/>
      <c r="AZ91" s="137"/>
      <c r="BA91" s="137"/>
    </row>
    <row r="92" spans="1:53" ht="15" customHeight="1">
      <c r="C92" s="336" t="s">
        <v>342</v>
      </c>
      <c r="D92" s="336"/>
      <c r="E92" s="336"/>
      <c r="F92" s="336"/>
      <c r="G92" s="336"/>
      <c r="H92" s="336"/>
      <c r="I92" s="336"/>
      <c r="J92" s="336"/>
      <c r="L92" s="438" t="str">
        <f>IF(Z94="","","左の表に内容を記入してください。（一つ10文字以内）")</f>
        <v/>
      </c>
      <c r="M92" s="439"/>
      <c r="N92" s="439"/>
      <c r="O92" s="440"/>
      <c r="Q92" s="370"/>
      <c r="R92" s="384"/>
      <c r="S92" s="386"/>
      <c r="T92" s="299" t="s">
        <v>327</v>
      </c>
      <c r="U92" s="300"/>
      <c r="V92" s="300"/>
      <c r="W92" s="300"/>
      <c r="X92" s="300"/>
      <c r="Y92" s="365"/>
      <c r="Z92" s="290"/>
      <c r="AA92" s="291"/>
      <c r="AB92" s="291"/>
      <c r="AC92" s="292"/>
      <c r="AD92" s="210" t="s">
        <v>246</v>
      </c>
      <c r="AM92" s="137"/>
      <c r="AN92" s="137"/>
      <c r="AO92" s="137"/>
      <c r="AP92" s="137"/>
      <c r="AQ92" s="137"/>
      <c r="AR92" s="137"/>
      <c r="AS92" s="137"/>
      <c r="AT92" s="137"/>
      <c r="AU92" s="137"/>
      <c r="AV92" s="137"/>
      <c r="AW92" s="137"/>
      <c r="AX92" s="137"/>
      <c r="AY92" s="137"/>
      <c r="AZ92" s="137"/>
      <c r="BA92" s="137"/>
    </row>
    <row r="93" spans="1:53" ht="15" customHeight="1">
      <c r="C93" s="54">
        <v>1</v>
      </c>
      <c r="D93" s="447"/>
      <c r="E93" s="447"/>
      <c r="F93" s="447"/>
      <c r="G93" s="447"/>
      <c r="H93" s="447"/>
      <c r="I93" s="447"/>
      <c r="J93" s="447"/>
      <c r="L93" s="441"/>
      <c r="M93" s="442"/>
      <c r="N93" s="442"/>
      <c r="O93" s="443"/>
      <c r="Q93" s="370"/>
      <c r="R93" s="299" t="s">
        <v>320</v>
      </c>
      <c r="S93" s="300"/>
      <c r="T93" s="300"/>
      <c r="U93" s="300"/>
      <c r="V93" s="300"/>
      <c r="W93" s="300"/>
      <c r="X93" s="300"/>
      <c r="Y93" s="365"/>
      <c r="Z93" s="290"/>
      <c r="AA93" s="291"/>
      <c r="AB93" s="291"/>
      <c r="AC93" s="292"/>
      <c r="AD93" s="210" t="s">
        <v>246</v>
      </c>
      <c r="AM93" s="137"/>
      <c r="AN93" s="137"/>
      <c r="AO93" s="137"/>
      <c r="AP93" s="137"/>
      <c r="AQ93" s="137"/>
      <c r="AR93" s="137"/>
      <c r="AS93" s="137"/>
      <c r="AT93" s="137"/>
      <c r="AU93" s="137"/>
      <c r="AV93" s="137"/>
      <c r="AW93" s="137"/>
      <c r="AX93" s="137"/>
      <c r="AY93" s="137"/>
      <c r="AZ93" s="137"/>
      <c r="BA93" s="137"/>
    </row>
    <row r="94" spans="1:53" ht="15" customHeight="1">
      <c r="C94" s="54">
        <v>2</v>
      </c>
      <c r="D94" s="447"/>
      <c r="E94" s="447"/>
      <c r="F94" s="447"/>
      <c r="G94" s="447"/>
      <c r="H94" s="447"/>
      <c r="I94" s="447"/>
      <c r="J94" s="447"/>
      <c r="L94" s="444"/>
      <c r="M94" s="445"/>
      <c r="N94" s="445"/>
      <c r="O94" s="446"/>
      <c r="Q94" s="371"/>
      <c r="R94" s="299" t="s">
        <v>260</v>
      </c>
      <c r="S94" s="300"/>
      <c r="T94" s="300"/>
      <c r="U94" s="300"/>
      <c r="V94" s="300"/>
      <c r="W94" s="300"/>
      <c r="X94" s="300"/>
      <c r="Y94" s="365"/>
      <c r="Z94" s="290"/>
      <c r="AA94" s="291"/>
      <c r="AB94" s="291"/>
      <c r="AC94" s="292"/>
      <c r="AD94" s="210" t="s">
        <v>246</v>
      </c>
      <c r="AM94" s="137"/>
      <c r="AN94" s="137"/>
      <c r="AO94" s="137"/>
      <c r="AP94" s="137"/>
      <c r="AQ94" s="137"/>
      <c r="AR94" s="137"/>
      <c r="AS94" s="137"/>
      <c r="AT94" s="137"/>
      <c r="AU94" s="137"/>
      <c r="AV94" s="137"/>
      <c r="AW94" s="137"/>
      <c r="AX94" s="137"/>
      <c r="AY94" s="137"/>
      <c r="AZ94" s="137"/>
      <c r="BA94" s="137"/>
    </row>
    <row r="95" spans="1:53" ht="15" customHeight="1">
      <c r="C95" s="54">
        <v>3</v>
      </c>
      <c r="D95" s="447"/>
      <c r="E95" s="447"/>
      <c r="F95" s="447"/>
      <c r="G95" s="447"/>
      <c r="H95" s="447"/>
      <c r="I95" s="447"/>
      <c r="J95" s="447"/>
      <c r="AM95" s="137"/>
      <c r="AN95" s="137"/>
      <c r="AO95" s="137"/>
      <c r="AP95" s="137"/>
      <c r="AQ95" s="137"/>
      <c r="AR95" s="137"/>
      <c r="AS95" s="137"/>
      <c r="AT95" s="137"/>
      <c r="AU95" s="137"/>
      <c r="AV95" s="137"/>
      <c r="AW95" s="137"/>
      <c r="AX95" s="137"/>
      <c r="AY95" s="137"/>
      <c r="AZ95" s="137"/>
      <c r="BA95" s="137"/>
    </row>
    <row r="96" spans="1:53" ht="21" customHeight="1">
      <c r="AM96" s="137"/>
      <c r="AN96" s="137"/>
      <c r="AO96" s="137"/>
      <c r="AP96" s="137"/>
      <c r="AQ96" s="137"/>
      <c r="AR96" s="137"/>
      <c r="AS96" s="137"/>
      <c r="AT96" s="137"/>
      <c r="AU96" s="137"/>
      <c r="AV96" s="137"/>
      <c r="AW96" s="137"/>
      <c r="AX96" s="137"/>
      <c r="AY96" s="137"/>
      <c r="AZ96" s="137"/>
      <c r="BA96" s="137"/>
    </row>
    <row r="97" spans="1:53" ht="21" customHeight="1">
      <c r="AM97" s="137"/>
      <c r="AN97" s="137"/>
      <c r="AO97" s="137"/>
      <c r="AP97" s="137"/>
      <c r="AQ97" s="137"/>
      <c r="AR97" s="137"/>
      <c r="AS97" s="137"/>
      <c r="AT97" s="137"/>
      <c r="AU97" s="137"/>
      <c r="AV97" s="137"/>
      <c r="AW97" s="137"/>
      <c r="AX97" s="137"/>
      <c r="AY97" s="137"/>
      <c r="AZ97" s="137"/>
      <c r="BA97" s="137"/>
    </row>
    <row r="98" spans="1:53" ht="21" customHeight="1">
      <c r="AM98" s="137"/>
      <c r="AN98" s="137"/>
      <c r="AO98" s="137"/>
      <c r="AP98" s="137"/>
      <c r="AQ98" s="137"/>
      <c r="AR98" s="137"/>
      <c r="AS98" s="137"/>
      <c r="AT98" s="137"/>
      <c r="AU98" s="137"/>
      <c r="AV98" s="137"/>
      <c r="AW98" s="137"/>
      <c r="AX98" s="137"/>
      <c r="AY98" s="137"/>
      <c r="AZ98" s="137"/>
      <c r="BA98" s="137"/>
    </row>
    <row r="99" spans="1:53" ht="21" hidden="1" customHeight="1" thickBot="1">
      <c r="A99" s="448" t="s">
        <v>169</v>
      </c>
      <c r="B99" s="448"/>
      <c r="C99" s="448"/>
      <c r="D99" s="448"/>
      <c r="E99" s="448"/>
      <c r="F99" s="448"/>
      <c r="G99" s="448"/>
      <c r="H99" s="448"/>
      <c r="I99" s="448"/>
      <c r="J99" s="448"/>
      <c r="K99" s="448"/>
      <c r="L99" s="448"/>
      <c r="M99" s="448"/>
      <c r="N99" s="448"/>
      <c r="O99" s="448"/>
      <c r="P99" s="448"/>
      <c r="Q99" s="448"/>
      <c r="R99" s="448"/>
      <c r="S99" s="448"/>
      <c r="T99" s="448"/>
      <c r="U99" s="448"/>
      <c r="V99" s="448"/>
      <c r="W99" s="448"/>
      <c r="X99" s="448"/>
      <c r="Y99" s="448"/>
      <c r="Z99" s="448"/>
      <c r="AA99" s="448"/>
      <c r="AB99" s="448"/>
      <c r="AC99" s="448"/>
      <c r="AD99" s="448"/>
      <c r="AE99" s="448"/>
      <c r="AF99" s="448"/>
      <c r="AG99" s="448"/>
      <c r="AH99" s="448"/>
      <c r="AI99" s="448"/>
      <c r="AJ99" s="448"/>
      <c r="AK99" s="448"/>
      <c r="AL99" s="448"/>
      <c r="AM99" s="448"/>
      <c r="AN99" s="448"/>
      <c r="AO99" s="448"/>
      <c r="AP99" s="448"/>
      <c r="AQ99" s="448"/>
      <c r="AR99" s="448"/>
      <c r="AS99" s="448"/>
      <c r="AT99" s="448"/>
    </row>
    <row r="100" spans="1:53" ht="21" hidden="1" customHeight="1" thickBot="1">
      <c r="A100" s="375" t="s">
        <v>159</v>
      </c>
      <c r="B100" s="376"/>
      <c r="C100" s="376"/>
      <c r="D100" s="376"/>
      <c r="E100" s="376"/>
      <c r="F100" s="376"/>
      <c r="G100" s="376"/>
      <c r="H100" s="376"/>
      <c r="I100" s="376"/>
      <c r="J100" s="376"/>
      <c r="K100" s="376"/>
      <c r="L100" s="377"/>
      <c r="M100" s="449" t="s">
        <v>161</v>
      </c>
      <c r="N100" s="449"/>
      <c r="O100" s="449"/>
      <c r="P100" s="449"/>
      <c r="Q100" s="378" t="s">
        <v>160</v>
      </c>
      <c r="R100" s="379"/>
      <c r="S100" s="379"/>
      <c r="T100" s="379"/>
      <c r="U100" s="379"/>
      <c r="V100" s="379"/>
      <c r="W100" s="379"/>
      <c r="X100" s="379"/>
      <c r="Y100" s="379"/>
      <c r="Z100" s="379"/>
      <c r="AA100" s="379"/>
      <c r="AB100" s="379"/>
      <c r="AC100" s="379"/>
      <c r="AD100" s="379"/>
      <c r="AE100" s="379"/>
      <c r="AF100" s="379"/>
      <c r="AG100" s="379"/>
      <c r="AH100" s="379"/>
      <c r="AI100" s="379"/>
      <c r="AJ100" s="380"/>
      <c r="AK100" s="391" t="s">
        <v>162</v>
      </c>
      <c r="AL100" s="391"/>
      <c r="AM100" s="391"/>
      <c r="AN100" s="391"/>
      <c r="AO100" s="391"/>
      <c r="AP100" s="391" t="s">
        <v>168</v>
      </c>
      <c r="AQ100" s="391"/>
      <c r="AR100" s="391"/>
      <c r="AS100" s="391"/>
      <c r="AT100" s="450"/>
    </row>
    <row r="101" spans="1:53" ht="21" hidden="1" customHeight="1">
      <c r="A101" s="372"/>
      <c r="B101" s="373"/>
      <c r="C101" s="373"/>
      <c r="D101" s="373"/>
      <c r="E101" s="373"/>
      <c r="F101" s="373"/>
      <c r="G101" s="373"/>
      <c r="H101" s="373"/>
      <c r="I101" s="373"/>
      <c r="J101" s="373"/>
      <c r="K101" s="373"/>
      <c r="L101" s="373"/>
      <c r="M101" s="374"/>
      <c r="N101" s="374"/>
      <c r="O101" s="374"/>
      <c r="P101" s="374"/>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4"/>
      <c r="AL101" s="374"/>
      <c r="AM101" s="374"/>
      <c r="AN101" s="374"/>
      <c r="AO101" s="374"/>
      <c r="AP101" s="374"/>
      <c r="AQ101" s="374"/>
      <c r="AR101" s="374"/>
      <c r="AS101" s="374"/>
      <c r="AT101" s="437"/>
    </row>
    <row r="102" spans="1:53" ht="21" hidden="1" customHeight="1">
      <c r="A102" s="435"/>
      <c r="B102" s="436"/>
      <c r="C102" s="436"/>
      <c r="D102" s="436"/>
      <c r="E102" s="436"/>
      <c r="F102" s="436"/>
      <c r="G102" s="436"/>
      <c r="H102" s="436"/>
      <c r="I102" s="436"/>
      <c r="J102" s="436"/>
      <c r="K102" s="436"/>
      <c r="L102" s="436"/>
      <c r="M102" s="433"/>
      <c r="N102" s="433"/>
      <c r="O102" s="433"/>
      <c r="P102" s="433"/>
      <c r="Q102" s="436"/>
      <c r="R102" s="436"/>
      <c r="S102" s="436"/>
      <c r="T102" s="436"/>
      <c r="U102" s="436"/>
      <c r="V102" s="436"/>
      <c r="W102" s="436"/>
      <c r="X102" s="436"/>
      <c r="Y102" s="436"/>
      <c r="Z102" s="436"/>
      <c r="AA102" s="436"/>
      <c r="AB102" s="436"/>
      <c r="AC102" s="436"/>
      <c r="AD102" s="436"/>
      <c r="AE102" s="436"/>
      <c r="AF102" s="436"/>
      <c r="AG102" s="436"/>
      <c r="AH102" s="436"/>
      <c r="AI102" s="436"/>
      <c r="AJ102" s="436"/>
      <c r="AK102" s="433"/>
      <c r="AL102" s="433"/>
      <c r="AM102" s="433"/>
      <c r="AN102" s="433"/>
      <c r="AO102" s="433"/>
      <c r="AP102" s="433"/>
      <c r="AQ102" s="433"/>
      <c r="AR102" s="433"/>
      <c r="AS102" s="433"/>
      <c r="AT102" s="434"/>
    </row>
    <row r="103" spans="1:53" ht="21" hidden="1" customHeight="1">
      <c r="A103" s="435"/>
      <c r="B103" s="436"/>
      <c r="C103" s="436"/>
      <c r="D103" s="436"/>
      <c r="E103" s="436"/>
      <c r="F103" s="436"/>
      <c r="G103" s="436"/>
      <c r="H103" s="436"/>
      <c r="I103" s="436"/>
      <c r="J103" s="436"/>
      <c r="K103" s="436"/>
      <c r="L103" s="436"/>
      <c r="M103" s="433"/>
      <c r="N103" s="433"/>
      <c r="O103" s="433"/>
      <c r="P103" s="433"/>
      <c r="Q103" s="436"/>
      <c r="R103" s="436"/>
      <c r="S103" s="436"/>
      <c r="T103" s="436"/>
      <c r="U103" s="436"/>
      <c r="V103" s="436"/>
      <c r="W103" s="436"/>
      <c r="X103" s="436"/>
      <c r="Y103" s="436"/>
      <c r="Z103" s="436"/>
      <c r="AA103" s="436"/>
      <c r="AB103" s="436"/>
      <c r="AC103" s="436"/>
      <c r="AD103" s="436"/>
      <c r="AE103" s="436"/>
      <c r="AF103" s="436"/>
      <c r="AG103" s="436"/>
      <c r="AH103" s="436"/>
      <c r="AI103" s="436"/>
      <c r="AJ103" s="436"/>
      <c r="AK103" s="433"/>
      <c r="AL103" s="433"/>
      <c r="AM103" s="433"/>
      <c r="AN103" s="433"/>
      <c r="AO103" s="433"/>
      <c r="AP103" s="433"/>
      <c r="AQ103" s="433"/>
      <c r="AR103" s="433"/>
      <c r="AS103" s="433"/>
      <c r="AT103" s="434"/>
    </row>
    <row r="104" spans="1:53" ht="21" hidden="1" customHeight="1">
      <c r="A104" s="435"/>
      <c r="B104" s="436"/>
      <c r="C104" s="436"/>
      <c r="D104" s="436"/>
      <c r="E104" s="436"/>
      <c r="F104" s="436"/>
      <c r="G104" s="436"/>
      <c r="H104" s="436"/>
      <c r="I104" s="436"/>
      <c r="J104" s="436"/>
      <c r="K104" s="436"/>
      <c r="L104" s="436"/>
      <c r="M104" s="433"/>
      <c r="N104" s="433"/>
      <c r="O104" s="433"/>
      <c r="P104" s="433"/>
      <c r="Q104" s="436"/>
      <c r="R104" s="436"/>
      <c r="S104" s="436"/>
      <c r="T104" s="436"/>
      <c r="U104" s="436"/>
      <c r="V104" s="436"/>
      <c r="W104" s="436"/>
      <c r="X104" s="436"/>
      <c r="Y104" s="436"/>
      <c r="Z104" s="436"/>
      <c r="AA104" s="436"/>
      <c r="AB104" s="436"/>
      <c r="AC104" s="436"/>
      <c r="AD104" s="436"/>
      <c r="AE104" s="436"/>
      <c r="AF104" s="436"/>
      <c r="AG104" s="436"/>
      <c r="AH104" s="436"/>
      <c r="AI104" s="436"/>
      <c r="AJ104" s="436"/>
      <c r="AK104" s="433"/>
      <c r="AL104" s="433"/>
      <c r="AM104" s="433"/>
      <c r="AN104" s="433"/>
      <c r="AO104" s="433"/>
      <c r="AP104" s="433"/>
      <c r="AQ104" s="433"/>
      <c r="AR104" s="433"/>
      <c r="AS104" s="433"/>
      <c r="AT104" s="434"/>
    </row>
    <row r="105" spans="1:53" ht="21" hidden="1" customHeight="1">
      <c r="A105" s="435"/>
      <c r="B105" s="436"/>
      <c r="C105" s="436"/>
      <c r="D105" s="436"/>
      <c r="E105" s="436"/>
      <c r="F105" s="436"/>
      <c r="G105" s="436"/>
      <c r="H105" s="436"/>
      <c r="I105" s="436"/>
      <c r="J105" s="436"/>
      <c r="K105" s="436"/>
      <c r="L105" s="436"/>
      <c r="M105" s="433"/>
      <c r="N105" s="433"/>
      <c r="O105" s="433"/>
      <c r="P105" s="433"/>
      <c r="Q105" s="436"/>
      <c r="R105" s="436"/>
      <c r="S105" s="436"/>
      <c r="T105" s="436"/>
      <c r="U105" s="436"/>
      <c r="V105" s="436"/>
      <c r="W105" s="436"/>
      <c r="X105" s="436"/>
      <c r="Y105" s="436"/>
      <c r="Z105" s="436"/>
      <c r="AA105" s="436"/>
      <c r="AB105" s="436"/>
      <c r="AC105" s="436"/>
      <c r="AD105" s="436"/>
      <c r="AE105" s="436"/>
      <c r="AF105" s="436"/>
      <c r="AG105" s="436"/>
      <c r="AH105" s="436"/>
      <c r="AI105" s="436"/>
      <c r="AJ105" s="436"/>
      <c r="AK105" s="433"/>
      <c r="AL105" s="433"/>
      <c r="AM105" s="433"/>
      <c r="AN105" s="433"/>
      <c r="AO105" s="433"/>
      <c r="AP105" s="433"/>
      <c r="AQ105" s="433"/>
      <c r="AR105" s="433"/>
      <c r="AS105" s="433"/>
      <c r="AT105" s="434"/>
    </row>
    <row r="106" spans="1:53" ht="21" hidden="1" customHeight="1">
      <c r="A106" s="435"/>
      <c r="B106" s="436"/>
      <c r="C106" s="436"/>
      <c r="D106" s="436"/>
      <c r="E106" s="436"/>
      <c r="F106" s="436"/>
      <c r="G106" s="436"/>
      <c r="H106" s="436"/>
      <c r="I106" s="436"/>
      <c r="J106" s="436"/>
      <c r="K106" s="436"/>
      <c r="L106" s="436"/>
      <c r="M106" s="433"/>
      <c r="N106" s="433"/>
      <c r="O106" s="433"/>
      <c r="P106" s="433"/>
      <c r="Q106" s="436"/>
      <c r="R106" s="436"/>
      <c r="S106" s="436"/>
      <c r="T106" s="436"/>
      <c r="U106" s="436"/>
      <c r="V106" s="436"/>
      <c r="W106" s="436"/>
      <c r="X106" s="436"/>
      <c r="Y106" s="436"/>
      <c r="Z106" s="436"/>
      <c r="AA106" s="436"/>
      <c r="AB106" s="436"/>
      <c r="AC106" s="436"/>
      <c r="AD106" s="436"/>
      <c r="AE106" s="436"/>
      <c r="AF106" s="436"/>
      <c r="AG106" s="436"/>
      <c r="AH106" s="436"/>
      <c r="AI106" s="436"/>
      <c r="AJ106" s="436"/>
      <c r="AK106" s="433"/>
      <c r="AL106" s="433"/>
      <c r="AM106" s="433"/>
      <c r="AN106" s="433"/>
      <c r="AO106" s="433"/>
      <c r="AP106" s="433"/>
      <c r="AQ106" s="433"/>
      <c r="AR106" s="433"/>
      <c r="AS106" s="433"/>
      <c r="AT106" s="434"/>
    </row>
    <row r="107" spans="1:53" ht="21" hidden="1" customHeight="1">
      <c r="A107" s="435"/>
      <c r="B107" s="436"/>
      <c r="C107" s="436"/>
      <c r="D107" s="436"/>
      <c r="E107" s="436"/>
      <c r="F107" s="436"/>
      <c r="G107" s="436"/>
      <c r="H107" s="436"/>
      <c r="I107" s="436"/>
      <c r="J107" s="436"/>
      <c r="K107" s="436"/>
      <c r="L107" s="436"/>
      <c r="M107" s="433"/>
      <c r="N107" s="433"/>
      <c r="O107" s="433"/>
      <c r="P107" s="433"/>
      <c r="Q107" s="436"/>
      <c r="R107" s="436"/>
      <c r="S107" s="436"/>
      <c r="T107" s="436"/>
      <c r="U107" s="436"/>
      <c r="V107" s="436"/>
      <c r="W107" s="436"/>
      <c r="X107" s="436"/>
      <c r="Y107" s="436"/>
      <c r="Z107" s="436"/>
      <c r="AA107" s="436"/>
      <c r="AB107" s="436"/>
      <c r="AC107" s="436"/>
      <c r="AD107" s="436"/>
      <c r="AE107" s="436"/>
      <c r="AF107" s="436"/>
      <c r="AG107" s="436"/>
      <c r="AH107" s="436"/>
      <c r="AI107" s="436"/>
      <c r="AJ107" s="436"/>
      <c r="AK107" s="433"/>
      <c r="AL107" s="433"/>
      <c r="AM107" s="433"/>
      <c r="AN107" s="433"/>
      <c r="AO107" s="433"/>
      <c r="AP107" s="433"/>
      <c r="AQ107" s="433"/>
      <c r="AR107" s="433"/>
      <c r="AS107" s="433"/>
      <c r="AT107" s="434"/>
    </row>
    <row r="108" spans="1:53" ht="21" hidden="1" customHeight="1">
      <c r="A108" s="435"/>
      <c r="B108" s="436"/>
      <c r="C108" s="436"/>
      <c r="D108" s="436"/>
      <c r="E108" s="436"/>
      <c r="F108" s="436"/>
      <c r="G108" s="436"/>
      <c r="H108" s="436"/>
      <c r="I108" s="436"/>
      <c r="J108" s="436"/>
      <c r="K108" s="436"/>
      <c r="L108" s="436"/>
      <c r="M108" s="433"/>
      <c r="N108" s="433"/>
      <c r="O108" s="433"/>
      <c r="P108" s="433"/>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3"/>
      <c r="AL108" s="433"/>
      <c r="AM108" s="433"/>
      <c r="AN108" s="433"/>
      <c r="AO108" s="433"/>
      <c r="AP108" s="433"/>
      <c r="AQ108" s="433"/>
      <c r="AR108" s="433"/>
      <c r="AS108" s="433"/>
      <c r="AT108" s="434"/>
    </row>
    <row r="109" spans="1:53" ht="21" hidden="1" customHeight="1">
      <c r="A109" s="435"/>
      <c r="B109" s="436"/>
      <c r="C109" s="436"/>
      <c r="D109" s="436"/>
      <c r="E109" s="436"/>
      <c r="F109" s="436"/>
      <c r="G109" s="436"/>
      <c r="H109" s="436"/>
      <c r="I109" s="436"/>
      <c r="J109" s="436"/>
      <c r="K109" s="436"/>
      <c r="L109" s="436"/>
      <c r="M109" s="433"/>
      <c r="N109" s="433"/>
      <c r="O109" s="433"/>
      <c r="P109" s="433"/>
      <c r="Q109" s="436"/>
      <c r="R109" s="436"/>
      <c r="S109" s="436"/>
      <c r="T109" s="436"/>
      <c r="U109" s="436"/>
      <c r="V109" s="436"/>
      <c r="W109" s="436"/>
      <c r="X109" s="436"/>
      <c r="Y109" s="436"/>
      <c r="Z109" s="436"/>
      <c r="AA109" s="436"/>
      <c r="AB109" s="436"/>
      <c r="AC109" s="436"/>
      <c r="AD109" s="436"/>
      <c r="AE109" s="436"/>
      <c r="AF109" s="436"/>
      <c r="AG109" s="436"/>
      <c r="AH109" s="436"/>
      <c r="AI109" s="436"/>
      <c r="AJ109" s="436"/>
      <c r="AK109" s="433"/>
      <c r="AL109" s="433"/>
      <c r="AM109" s="433"/>
      <c r="AN109" s="433"/>
      <c r="AO109" s="433"/>
      <c r="AP109" s="433"/>
      <c r="AQ109" s="433"/>
      <c r="AR109" s="433"/>
      <c r="AS109" s="433"/>
      <c r="AT109" s="434"/>
    </row>
    <row r="110" spans="1:53" ht="21" hidden="1" customHeight="1">
      <c r="A110" s="435"/>
      <c r="B110" s="436"/>
      <c r="C110" s="436"/>
      <c r="D110" s="436"/>
      <c r="E110" s="436"/>
      <c r="F110" s="436"/>
      <c r="G110" s="436"/>
      <c r="H110" s="436"/>
      <c r="I110" s="436"/>
      <c r="J110" s="436"/>
      <c r="K110" s="436"/>
      <c r="L110" s="436"/>
      <c r="M110" s="433"/>
      <c r="N110" s="433"/>
      <c r="O110" s="433"/>
      <c r="P110" s="433"/>
      <c r="Q110" s="436"/>
      <c r="R110" s="436"/>
      <c r="S110" s="436"/>
      <c r="T110" s="436"/>
      <c r="U110" s="436"/>
      <c r="V110" s="436"/>
      <c r="W110" s="436"/>
      <c r="X110" s="436"/>
      <c r="Y110" s="436"/>
      <c r="Z110" s="436"/>
      <c r="AA110" s="436"/>
      <c r="AB110" s="436"/>
      <c r="AC110" s="436"/>
      <c r="AD110" s="436"/>
      <c r="AE110" s="436"/>
      <c r="AF110" s="436"/>
      <c r="AG110" s="436"/>
      <c r="AH110" s="436"/>
      <c r="AI110" s="436"/>
      <c r="AJ110" s="436"/>
      <c r="AK110" s="433"/>
      <c r="AL110" s="433"/>
      <c r="AM110" s="433"/>
      <c r="AN110" s="433"/>
      <c r="AO110" s="433"/>
      <c r="AP110" s="433"/>
      <c r="AQ110" s="433"/>
      <c r="AR110" s="433"/>
      <c r="AS110" s="433"/>
      <c r="AT110" s="434"/>
    </row>
    <row r="111" spans="1:53" ht="21" hidden="1" customHeight="1" thickBot="1">
      <c r="A111" s="429"/>
      <c r="B111" s="430"/>
      <c r="C111" s="430"/>
      <c r="D111" s="430"/>
      <c r="E111" s="430"/>
      <c r="F111" s="430"/>
      <c r="G111" s="430"/>
      <c r="H111" s="430"/>
      <c r="I111" s="430"/>
      <c r="J111" s="430"/>
      <c r="K111" s="430"/>
      <c r="L111" s="430"/>
      <c r="M111" s="431"/>
      <c r="N111" s="431"/>
      <c r="O111" s="431"/>
      <c r="P111" s="431"/>
      <c r="Q111" s="430"/>
      <c r="R111" s="430"/>
      <c r="S111" s="430"/>
      <c r="T111" s="430"/>
      <c r="U111" s="430"/>
      <c r="V111" s="430"/>
      <c r="W111" s="430"/>
      <c r="X111" s="430"/>
      <c r="Y111" s="430"/>
      <c r="Z111" s="430"/>
      <c r="AA111" s="430"/>
      <c r="AB111" s="430"/>
      <c r="AC111" s="430"/>
      <c r="AD111" s="430"/>
      <c r="AE111" s="430"/>
      <c r="AF111" s="430"/>
      <c r="AG111" s="430"/>
      <c r="AH111" s="430"/>
      <c r="AI111" s="430"/>
      <c r="AJ111" s="430"/>
      <c r="AK111" s="431"/>
      <c r="AL111" s="431"/>
      <c r="AM111" s="431"/>
      <c r="AN111" s="431"/>
      <c r="AO111" s="431"/>
      <c r="AP111" s="431"/>
      <c r="AQ111" s="431"/>
      <c r="AR111" s="431"/>
      <c r="AS111" s="431"/>
      <c r="AT111" s="432"/>
    </row>
    <row r="112" spans="1:53" ht="21.75" hidden="1" customHeight="1">
      <c r="A112" s="427" t="s">
        <v>172</v>
      </c>
      <c r="B112" s="428"/>
      <c r="C112" s="428"/>
      <c r="D112" s="428"/>
      <c r="E112" s="428"/>
      <c r="F112" s="428"/>
      <c r="G112" s="428"/>
      <c r="H112" s="428"/>
      <c r="I112" s="428"/>
      <c r="J112" s="428"/>
      <c r="K112" s="428"/>
      <c r="L112" s="428"/>
      <c r="M112" s="428"/>
      <c r="N112" s="428"/>
      <c r="O112" s="428"/>
      <c r="P112" s="428"/>
      <c r="Q112" s="428"/>
      <c r="R112" s="428"/>
      <c r="S112" s="428"/>
      <c r="T112" s="428"/>
      <c r="U112" s="428"/>
      <c r="V112" s="428"/>
      <c r="W112" s="428"/>
      <c r="X112" s="428"/>
      <c r="Y112" s="428"/>
      <c r="Z112" s="428"/>
      <c r="AA112" s="428"/>
      <c r="AB112" s="428"/>
      <c r="AC112" s="428"/>
      <c r="AD112" s="428"/>
      <c r="AE112" s="428"/>
      <c r="AF112" s="428"/>
      <c r="AG112" s="428"/>
      <c r="AH112" s="428"/>
      <c r="AI112" s="428"/>
      <c r="AJ112" s="428"/>
      <c r="AK112" s="428"/>
      <c r="AL112" s="428"/>
      <c r="AM112" s="428"/>
      <c r="AN112" s="428"/>
      <c r="AO112" s="428"/>
      <c r="AP112" s="428"/>
      <c r="AQ112" s="428"/>
      <c r="AR112" s="428"/>
      <c r="AS112" s="428"/>
      <c r="AT112" s="428"/>
    </row>
    <row r="120" spans="17:90">
      <c r="Q120" s="2"/>
      <c r="R120" s="2"/>
      <c r="S120" s="2"/>
      <c r="T120" s="2"/>
      <c r="U120" s="2"/>
      <c r="V120" s="2"/>
      <c r="W120" s="2"/>
      <c r="X120" s="2"/>
      <c r="Y120" s="2"/>
      <c r="Z120" s="2"/>
      <c r="AA120" s="2"/>
      <c r="AB120" s="2"/>
      <c r="AC120" s="2"/>
      <c r="AD120" s="2"/>
      <c r="AE120" s="2"/>
      <c r="AF120" s="2"/>
      <c r="AG120" s="2"/>
      <c r="AH120" s="2"/>
      <c r="AI120" s="2"/>
      <c r="AJ120" s="2"/>
    </row>
    <row r="121" spans="17:90">
      <c r="Q121" s="2"/>
      <c r="R121" s="2"/>
      <c r="S121" s="2"/>
      <c r="AJ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row>
    <row r="122" spans="17:90">
      <c r="Q122" s="2"/>
      <c r="R122" s="2"/>
      <c r="S122" s="2"/>
      <c r="AJ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row>
    <row r="123" spans="17:90">
      <c r="Q123" s="2"/>
      <c r="R123" s="2"/>
      <c r="S123" s="2"/>
      <c r="AJ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row>
    <row r="124" spans="17:90">
      <c r="Q124" s="2"/>
      <c r="R124" s="2"/>
      <c r="S124" s="2"/>
      <c r="AJ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row>
    <row r="125" spans="17:90">
      <c r="Q125" s="2"/>
      <c r="R125" s="2"/>
      <c r="S125" s="2"/>
      <c r="AJ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row>
    <row r="126" spans="17:90">
      <c r="Q126" s="2"/>
      <c r="R126" s="2"/>
      <c r="S126" s="2"/>
      <c r="AJ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row>
    <row r="127" spans="17:90">
      <c r="Q127" s="2"/>
      <c r="R127" s="2"/>
      <c r="S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row>
    <row r="128" spans="17:90">
      <c r="Q128" s="2"/>
      <c r="R128" s="2"/>
      <c r="S128" s="2"/>
      <c r="AJ128" s="2"/>
    </row>
    <row r="129" spans="17:36">
      <c r="Q129" s="2"/>
      <c r="R129" s="2"/>
      <c r="S129" s="2"/>
      <c r="AJ129" s="2"/>
    </row>
    <row r="130" spans="17:36">
      <c r="Q130" s="2"/>
      <c r="R130" s="2"/>
      <c r="S130" s="2"/>
      <c r="AJ130" s="2"/>
    </row>
    <row r="131" spans="17:36">
      <c r="Q131" s="2"/>
      <c r="R131" s="2"/>
      <c r="S131" s="2"/>
      <c r="AJ131" s="2"/>
    </row>
    <row r="132" spans="17:36">
      <c r="Q132" s="2"/>
      <c r="R132" s="2"/>
      <c r="S132" s="2"/>
      <c r="AJ132" s="2"/>
    </row>
    <row r="133" spans="17:36">
      <c r="Q133" s="2"/>
      <c r="R133" s="2"/>
      <c r="S133" s="2"/>
      <c r="AJ133" s="2"/>
    </row>
    <row r="134" spans="17:36">
      <c r="Q134" s="2"/>
      <c r="R134" s="2"/>
      <c r="S134" s="2"/>
      <c r="AJ134" s="2"/>
    </row>
    <row r="135" spans="17:36">
      <c r="Q135" s="2"/>
      <c r="R135" s="2"/>
      <c r="S135" s="2"/>
      <c r="AJ135" s="2"/>
    </row>
    <row r="136" spans="17:36">
      <c r="Q136" s="2"/>
      <c r="R136" s="2"/>
      <c r="S136" s="2"/>
      <c r="AJ136" s="2"/>
    </row>
    <row r="137" spans="17:36">
      <c r="Q137" s="2"/>
      <c r="R137" s="2"/>
      <c r="S137" s="2"/>
      <c r="AJ137" s="2"/>
    </row>
    <row r="138" spans="17:36">
      <c r="Q138" s="2"/>
      <c r="R138" s="2"/>
      <c r="S138" s="2"/>
      <c r="AJ138" s="2"/>
    </row>
    <row r="139" spans="17:36">
      <c r="Q139" s="2"/>
      <c r="R139" s="2"/>
      <c r="S139" s="2"/>
      <c r="AJ139" s="2"/>
    </row>
    <row r="140" spans="17:36">
      <c r="Q140" s="2"/>
      <c r="R140" s="2"/>
      <c r="S140" s="2"/>
      <c r="AJ140" s="2"/>
    </row>
    <row r="141" spans="17:36">
      <c r="Q141" s="2"/>
      <c r="R141" s="2"/>
      <c r="S141" s="2"/>
      <c r="AJ141" s="2"/>
    </row>
    <row r="142" spans="17:36">
      <c r="Q142" s="2"/>
      <c r="R142" s="2"/>
      <c r="S142" s="2"/>
      <c r="AJ142" s="2"/>
    </row>
    <row r="143" spans="17:36">
      <c r="Q143" s="2"/>
      <c r="R143" s="2"/>
      <c r="S143" s="2"/>
      <c r="AJ143" s="2"/>
    </row>
    <row r="144" spans="17:36">
      <c r="Q144" s="2"/>
      <c r="R144" s="2"/>
      <c r="S144" s="2"/>
      <c r="AJ144" s="2"/>
    </row>
    <row r="145" spans="1:36">
      <c r="Q145" s="2"/>
      <c r="R145" s="2"/>
      <c r="S145" s="2"/>
      <c r="AJ145" s="2"/>
    </row>
    <row r="146" spans="1:36">
      <c r="Q146" s="2"/>
      <c r="R146" s="2"/>
      <c r="S146" s="2"/>
      <c r="AJ146" s="2"/>
    </row>
    <row r="147" spans="1:36">
      <c r="Q147" s="2"/>
      <c r="R147" s="2"/>
      <c r="S147" s="2"/>
      <c r="AJ147" s="2"/>
    </row>
    <row r="148" spans="1:36">
      <c r="Q148" s="2"/>
      <c r="R148" s="2"/>
      <c r="S148" s="2"/>
      <c r="AJ148" s="2"/>
    </row>
    <row r="149" spans="1:36">
      <c r="Q149" s="2"/>
      <c r="R149" s="2"/>
      <c r="S149" s="2"/>
      <c r="AJ149" s="2"/>
    </row>
    <row r="150" spans="1:36">
      <c r="Q150" s="2"/>
      <c r="R150" s="2"/>
      <c r="S150" s="2"/>
      <c r="AJ150" s="2"/>
    </row>
    <row r="151" spans="1:36">
      <c r="Q151" s="2"/>
      <c r="R151" s="2"/>
      <c r="S151" s="2"/>
      <c r="AJ151" s="2"/>
    </row>
    <row r="152" spans="1:36">
      <c r="Q152" s="2"/>
      <c r="R152" s="2"/>
      <c r="S152" s="2"/>
      <c r="AJ152" s="2"/>
    </row>
    <row r="153" spans="1:36">
      <c r="Q153" s="2"/>
      <c r="R153" s="2"/>
      <c r="S153" s="2"/>
      <c r="AJ153" s="2"/>
    </row>
    <row r="154" spans="1:36">
      <c r="Q154" s="2"/>
      <c r="R154" s="2"/>
      <c r="S154" s="2"/>
      <c r="AJ154" s="2"/>
    </row>
    <row r="155" spans="1:36">
      <c r="Q155" s="2"/>
      <c r="R155" s="2"/>
      <c r="S155" s="2"/>
      <c r="AJ155" s="2"/>
    </row>
    <row r="156" spans="1:36">
      <c r="A156" s="2"/>
      <c r="B156" s="2"/>
      <c r="C156" s="2"/>
      <c r="D156" s="2"/>
      <c r="E156" s="2"/>
      <c r="F156" s="2"/>
      <c r="G156" s="2"/>
      <c r="H156" s="2"/>
      <c r="I156" s="2"/>
      <c r="J156" s="2"/>
      <c r="K156" s="2"/>
      <c r="L156" s="2"/>
      <c r="M156" s="2"/>
      <c r="N156" s="2"/>
      <c r="O156" s="2"/>
      <c r="P156" s="2"/>
      <c r="Q156" s="2"/>
      <c r="R156" s="2"/>
      <c r="S156" s="2"/>
      <c r="AJ156" s="2"/>
    </row>
    <row r="157" spans="1:36">
      <c r="A157" s="2"/>
      <c r="B157" s="2"/>
      <c r="C157" s="2"/>
      <c r="D157" s="2"/>
      <c r="E157" s="2"/>
      <c r="F157" s="2"/>
      <c r="G157" s="2"/>
      <c r="H157" s="2"/>
      <c r="I157" s="2"/>
      <c r="J157" s="2"/>
      <c r="K157" s="2"/>
      <c r="L157" s="2"/>
      <c r="M157" s="2"/>
      <c r="N157" s="2"/>
      <c r="O157" s="2"/>
      <c r="P157" s="2"/>
      <c r="Q157" s="2"/>
      <c r="R157" s="2"/>
      <c r="S157" s="2"/>
      <c r="AJ157" s="2"/>
    </row>
    <row r="158" spans="1:36">
      <c r="A158" s="2"/>
      <c r="B158" s="2"/>
      <c r="C158" s="2"/>
      <c r="D158" s="2"/>
      <c r="E158" s="2"/>
      <c r="F158" s="2"/>
      <c r="G158" s="2"/>
      <c r="H158" s="2"/>
      <c r="I158" s="2"/>
      <c r="J158" s="2"/>
      <c r="K158" s="2"/>
      <c r="L158" s="2"/>
      <c r="M158" s="2"/>
      <c r="N158" s="2"/>
      <c r="O158" s="2"/>
      <c r="P158" s="2"/>
      <c r="Q158" s="2"/>
      <c r="R158" s="2"/>
      <c r="S158" s="2"/>
      <c r="AJ158" s="2"/>
    </row>
    <row r="170" ht="13.5" customHeight="1"/>
    <row r="179" ht="13.5" customHeight="1"/>
    <row r="181" ht="13.5" customHeight="1"/>
    <row r="190" ht="13.5" customHeight="1"/>
    <row r="203" ht="13.5" customHeight="1"/>
  </sheetData>
  <sheetProtection selectLockedCells="1"/>
  <dataConsolidate/>
  <mergeCells count="402">
    <mergeCell ref="AA2:AD2"/>
    <mergeCell ref="N28:Q28"/>
    <mergeCell ref="W28:Y28"/>
    <mergeCell ref="I14:Q14"/>
    <mergeCell ref="A4:H4"/>
    <mergeCell ref="I4:Q4"/>
    <mergeCell ref="A15:H17"/>
    <mergeCell ref="I15:M17"/>
    <mergeCell ref="N11:AD11"/>
    <mergeCell ref="R14:U14"/>
    <mergeCell ref="N24:Q24"/>
    <mergeCell ref="R17:AD17"/>
    <mergeCell ref="I9:AD9"/>
    <mergeCell ref="U23:V23"/>
    <mergeCell ref="I11:J11"/>
    <mergeCell ref="N19:Q19"/>
    <mergeCell ref="N15:Q15"/>
    <mergeCell ref="N17:Q17"/>
    <mergeCell ref="N20:Q20"/>
    <mergeCell ref="I28:M28"/>
    <mergeCell ref="AG30:AW30"/>
    <mergeCell ref="A18:H27"/>
    <mergeCell ref="I34:Q34"/>
    <mergeCell ref="I18:M27"/>
    <mergeCell ref="A28:H28"/>
    <mergeCell ref="A31:H31"/>
    <mergeCell ref="I37:L37"/>
    <mergeCell ref="I38:L38"/>
    <mergeCell ref="M38:S38"/>
    <mergeCell ref="AB30:AC30"/>
    <mergeCell ref="W30:AA30"/>
    <mergeCell ref="R28:V28"/>
    <mergeCell ref="I31:M31"/>
    <mergeCell ref="N31:Q31"/>
    <mergeCell ref="T37:U37"/>
    <mergeCell ref="M37:S37"/>
    <mergeCell ref="N18:Q18"/>
    <mergeCell ref="R32:AD32"/>
    <mergeCell ref="AB29:AD29"/>
    <mergeCell ref="W29:AA29"/>
    <mergeCell ref="T29:V29"/>
    <mergeCell ref="N29:S29"/>
    <mergeCell ref="N21:Q21"/>
    <mergeCell ref="N22:Q22"/>
    <mergeCell ref="CR13:CZ13"/>
    <mergeCell ref="W23:AD23"/>
    <mergeCell ref="R24:AD24"/>
    <mergeCell ref="R25:AD25"/>
    <mergeCell ref="I5:Q5"/>
    <mergeCell ref="A7:H7"/>
    <mergeCell ref="A8:H8"/>
    <mergeCell ref="A9:H9"/>
    <mergeCell ref="A10:H10"/>
    <mergeCell ref="I12:M12"/>
    <mergeCell ref="L11:M11"/>
    <mergeCell ref="A14:H14"/>
    <mergeCell ref="I8:AD8"/>
    <mergeCell ref="R18:AD18"/>
    <mergeCell ref="V14:AD14"/>
    <mergeCell ref="R19:AD19"/>
    <mergeCell ref="N25:Q25"/>
    <mergeCell ref="N23:Q23"/>
    <mergeCell ref="I13:M13"/>
    <mergeCell ref="AI11:AK11"/>
    <mergeCell ref="AL11:AM11"/>
    <mergeCell ref="I10:AD10"/>
    <mergeCell ref="I6:AD6"/>
    <mergeCell ref="I7:AD7"/>
    <mergeCell ref="K90:N90"/>
    <mergeCell ref="B81:B90"/>
    <mergeCell ref="J47:L47"/>
    <mergeCell ref="J48:L48"/>
    <mergeCell ref="J49:L49"/>
    <mergeCell ref="B46:C46"/>
    <mergeCell ref="E47:I47"/>
    <mergeCell ref="E48:I48"/>
    <mergeCell ref="E49:I49"/>
    <mergeCell ref="K60:N60"/>
    <mergeCell ref="K61:N61"/>
    <mergeCell ref="K62:N62"/>
    <mergeCell ref="D75:J75"/>
    <mergeCell ref="D76:J76"/>
    <mergeCell ref="D77:J77"/>
    <mergeCell ref="K89:N89"/>
    <mergeCell ref="D78:J78"/>
    <mergeCell ref="D79:J79"/>
    <mergeCell ref="K63:N63"/>
    <mergeCell ref="K64:N64"/>
    <mergeCell ref="B80:J80"/>
    <mergeCell ref="K78:N78"/>
    <mergeCell ref="K79:N79"/>
    <mergeCell ref="D71:J71"/>
    <mergeCell ref="C87:J87"/>
    <mergeCell ref="Q1:Y1"/>
    <mergeCell ref="A37:H37"/>
    <mergeCell ref="A38:H38"/>
    <mergeCell ref="B48:C48"/>
    <mergeCell ref="B49:C49"/>
    <mergeCell ref="A35:H35"/>
    <mergeCell ref="A39:H40"/>
    <mergeCell ref="D1:P1"/>
    <mergeCell ref="A11:H11"/>
    <mergeCell ref="A33:H33"/>
    <mergeCell ref="A32:H32"/>
    <mergeCell ref="C2:D2"/>
    <mergeCell ref="N47:S47"/>
    <mergeCell ref="R15:AD15"/>
    <mergeCell ref="R16:AD16"/>
    <mergeCell ref="K84:N84"/>
    <mergeCell ref="AC31:AD31"/>
    <mergeCell ref="N26:Q26"/>
    <mergeCell ref="V12:AD12"/>
    <mergeCell ref="M39:S39"/>
    <mergeCell ref="Z1:AC1"/>
    <mergeCell ref="N16:Q16"/>
    <mergeCell ref="R84:Y84"/>
    <mergeCell ref="C92:J92"/>
    <mergeCell ref="Z92:AC92"/>
    <mergeCell ref="A99:AT99"/>
    <mergeCell ref="A104:L104"/>
    <mergeCell ref="M104:P104"/>
    <mergeCell ref="A102:L102"/>
    <mergeCell ref="M100:P100"/>
    <mergeCell ref="AP100:AT100"/>
    <mergeCell ref="AP104:AT104"/>
    <mergeCell ref="AK101:AO101"/>
    <mergeCell ref="A105:L105"/>
    <mergeCell ref="M105:P105"/>
    <mergeCell ref="Q105:AJ105"/>
    <mergeCell ref="AK105:AO105"/>
    <mergeCell ref="AK100:AO100"/>
    <mergeCell ref="AK103:AO103"/>
    <mergeCell ref="A103:L103"/>
    <mergeCell ref="M103:P103"/>
    <mergeCell ref="Q103:AJ103"/>
    <mergeCell ref="C88:J88"/>
    <mergeCell ref="AK108:AO108"/>
    <mergeCell ref="AP108:AT108"/>
    <mergeCell ref="AK106:AO106"/>
    <mergeCell ref="AP106:AT106"/>
    <mergeCell ref="AP101:AT101"/>
    <mergeCell ref="Q104:AJ104"/>
    <mergeCell ref="AK104:AO104"/>
    <mergeCell ref="Q106:AJ106"/>
    <mergeCell ref="AK102:AO102"/>
    <mergeCell ref="AP102:AT102"/>
    <mergeCell ref="Z88:AC88"/>
    <mergeCell ref="A106:L106"/>
    <mergeCell ref="M106:P106"/>
    <mergeCell ref="R91:S92"/>
    <mergeCell ref="M102:P102"/>
    <mergeCell ref="Q102:AJ102"/>
    <mergeCell ref="AP105:AT105"/>
    <mergeCell ref="AP103:AT103"/>
    <mergeCell ref="Z91:AC91"/>
    <mergeCell ref="L92:O94"/>
    <mergeCell ref="D95:J95"/>
    <mergeCell ref="D94:J94"/>
    <mergeCell ref="D93:J93"/>
    <mergeCell ref="A112:AT112"/>
    <mergeCell ref="A111:L111"/>
    <mergeCell ref="M111:P111"/>
    <mergeCell ref="Q111:AJ111"/>
    <mergeCell ref="AK111:AO111"/>
    <mergeCell ref="AP111:AT111"/>
    <mergeCell ref="AK110:AO110"/>
    <mergeCell ref="AP110:AT110"/>
    <mergeCell ref="A107:L107"/>
    <mergeCell ref="M107:P107"/>
    <mergeCell ref="Q107:AJ107"/>
    <mergeCell ref="AK107:AO107"/>
    <mergeCell ref="AP107:AT107"/>
    <mergeCell ref="A108:L108"/>
    <mergeCell ref="M108:P108"/>
    <mergeCell ref="Q108:AJ108"/>
    <mergeCell ref="A110:L110"/>
    <mergeCell ref="M110:P110"/>
    <mergeCell ref="A109:L109"/>
    <mergeCell ref="M109:P109"/>
    <mergeCell ref="Q110:AJ110"/>
    <mergeCell ref="Q109:AJ109"/>
    <mergeCell ref="AK109:AO109"/>
    <mergeCell ref="AP109:AT109"/>
    <mergeCell ref="AG28:AQ28"/>
    <mergeCell ref="R23:S23"/>
    <mergeCell ref="AI4:AM4"/>
    <mergeCell ref="AI7:AK7"/>
    <mergeCell ref="AL7:AM7"/>
    <mergeCell ref="AI8:AK8"/>
    <mergeCell ref="AI9:AK9"/>
    <mergeCell ref="AL9:AM9"/>
    <mergeCell ref="AI5:AK5"/>
    <mergeCell ref="AI10:AK10"/>
    <mergeCell ref="AL8:AM8"/>
    <mergeCell ref="AL10:AM10"/>
    <mergeCell ref="AL5:AM5"/>
    <mergeCell ref="AI6:AK6"/>
    <mergeCell ref="AL6:AM6"/>
    <mergeCell ref="R20:AD20"/>
    <mergeCell ref="R27:AD27"/>
    <mergeCell ref="Z28:AD28"/>
    <mergeCell ref="R85:Y85"/>
    <mergeCell ref="R88:Y88"/>
    <mergeCell ref="C60:J60"/>
    <mergeCell ref="K85:N85"/>
    <mergeCell ref="C61:C70"/>
    <mergeCell ref="C71:C79"/>
    <mergeCell ref="K67:N67"/>
    <mergeCell ref="K68:N68"/>
    <mergeCell ref="K69:N69"/>
    <mergeCell ref="K70:N70"/>
    <mergeCell ref="K71:N71"/>
    <mergeCell ref="K72:N72"/>
    <mergeCell ref="K73:N73"/>
    <mergeCell ref="D73:J73"/>
    <mergeCell ref="D74:J74"/>
    <mergeCell ref="D66:J66"/>
    <mergeCell ref="C81:J81"/>
    <mergeCell ref="C82:J82"/>
    <mergeCell ref="C83:J83"/>
    <mergeCell ref="D63:J63"/>
    <mergeCell ref="D64:J64"/>
    <mergeCell ref="D65:J65"/>
    <mergeCell ref="D69:J69"/>
    <mergeCell ref="R63:T65"/>
    <mergeCell ref="Z68:AC68"/>
    <mergeCell ref="Z70:AC70"/>
    <mergeCell ref="Z71:AC71"/>
    <mergeCell ref="R71:Y71"/>
    <mergeCell ref="R72:Y72"/>
    <mergeCell ref="Z61:AC61"/>
    <mergeCell ref="Z62:AC62"/>
    <mergeCell ref="A5:H5"/>
    <mergeCell ref="A6:H6"/>
    <mergeCell ref="B61:B79"/>
    <mergeCell ref="R5:V5"/>
    <mergeCell ref="A12:H13"/>
    <mergeCell ref="R12:U12"/>
    <mergeCell ref="N12:Q12"/>
    <mergeCell ref="M40:S40"/>
    <mergeCell ref="W5:AD5"/>
    <mergeCell ref="R26:AD26"/>
    <mergeCell ref="T42:U42"/>
    <mergeCell ref="T30:U30"/>
    <mergeCell ref="N27:Q27"/>
    <mergeCell ref="N13:AD13"/>
    <mergeCell ref="I42:L42"/>
    <mergeCell ref="R21:AD21"/>
    <mergeCell ref="R22:AD22"/>
    <mergeCell ref="R67:T68"/>
    <mergeCell ref="R69:T70"/>
    <mergeCell ref="K65:N65"/>
    <mergeCell ref="D62:J62"/>
    <mergeCell ref="R62:Y62"/>
    <mergeCell ref="R66:Y66"/>
    <mergeCell ref="U59:Y59"/>
    <mergeCell ref="D61:J61"/>
    <mergeCell ref="U65:Y65"/>
    <mergeCell ref="U67:Y67"/>
    <mergeCell ref="U60:Y60"/>
    <mergeCell ref="Z82:AC82"/>
    <mergeCell ref="Z83:AC83"/>
    <mergeCell ref="Z84:AC84"/>
    <mergeCell ref="U81:Y81"/>
    <mergeCell ref="U82:Y82"/>
    <mergeCell ref="A101:L101"/>
    <mergeCell ref="M101:P101"/>
    <mergeCell ref="Q101:AJ101"/>
    <mergeCell ref="A100:L100"/>
    <mergeCell ref="Z93:AC93"/>
    <mergeCell ref="Z94:AC94"/>
    <mergeCell ref="Q100:AJ100"/>
    <mergeCell ref="C89:J89"/>
    <mergeCell ref="R89:Y89"/>
    <mergeCell ref="R90:Y90"/>
    <mergeCell ref="R78:T83"/>
    <mergeCell ref="R86:T87"/>
    <mergeCell ref="U78:Y78"/>
    <mergeCell ref="U79:Y79"/>
    <mergeCell ref="Z81:AC81"/>
    <mergeCell ref="C90:J90"/>
    <mergeCell ref="C84:J84"/>
    <mergeCell ref="C85:J85"/>
    <mergeCell ref="C86:J86"/>
    <mergeCell ref="D72:J72"/>
    <mergeCell ref="K74:N74"/>
    <mergeCell ref="D68:J68"/>
    <mergeCell ref="K76:N76"/>
    <mergeCell ref="K77:N77"/>
    <mergeCell ref="K66:N66"/>
    <mergeCell ref="D67:J67"/>
    <mergeCell ref="K75:N75"/>
    <mergeCell ref="D70:J70"/>
    <mergeCell ref="Z85:AC85"/>
    <mergeCell ref="R93:Y93"/>
    <mergeCell ref="R94:Y94"/>
    <mergeCell ref="T91:Y91"/>
    <mergeCell ref="T92:Y92"/>
    <mergeCell ref="U80:Y80"/>
    <mergeCell ref="K82:N82"/>
    <mergeCell ref="Z86:AC86"/>
    <mergeCell ref="Z87:AC87"/>
    <mergeCell ref="K83:N83"/>
    <mergeCell ref="Z80:AC80"/>
    <mergeCell ref="U83:Y83"/>
    <mergeCell ref="Z90:AC90"/>
    <mergeCell ref="U86:Y86"/>
    <mergeCell ref="U87:Y87"/>
    <mergeCell ref="K86:N86"/>
    <mergeCell ref="K87:N87"/>
    <mergeCell ref="Z89:AC89"/>
    <mergeCell ref="K88:N88"/>
    <mergeCell ref="Q58:Q89"/>
    <mergeCell ref="Q90:Q94"/>
    <mergeCell ref="K80:N80"/>
    <mergeCell ref="K81:N81"/>
    <mergeCell ref="R61:Y61"/>
    <mergeCell ref="Z78:AC78"/>
    <mergeCell ref="Z79:AC79"/>
    <mergeCell ref="Z72:AC72"/>
    <mergeCell ref="Z64:AC64"/>
    <mergeCell ref="Z65:AC65"/>
    <mergeCell ref="Z74:AC74"/>
    <mergeCell ref="R74:Y74"/>
    <mergeCell ref="U63:Y63"/>
    <mergeCell ref="U64:Y64"/>
    <mergeCell ref="U68:Y68"/>
    <mergeCell ref="R75:Y75"/>
    <mergeCell ref="U69:Y69"/>
    <mergeCell ref="U70:Y70"/>
    <mergeCell ref="Z63:AC63"/>
    <mergeCell ref="Z69:AC69"/>
    <mergeCell ref="Z75:AC75"/>
    <mergeCell ref="Z76:AC76"/>
    <mergeCell ref="Z77:AC77"/>
    <mergeCell ref="R73:Y73"/>
    <mergeCell ref="R76:Y76"/>
    <mergeCell ref="R77:Y77"/>
    <mergeCell ref="Z73:AC73"/>
    <mergeCell ref="Z66:AC66"/>
    <mergeCell ref="Z67:AC67"/>
    <mergeCell ref="T39:U39"/>
    <mergeCell ref="I33:Q33"/>
    <mergeCell ref="R34:U34"/>
    <mergeCell ref="R33:U33"/>
    <mergeCell ref="N30:S30"/>
    <mergeCell ref="V33:AD33"/>
    <mergeCell ref="V34:AD34"/>
    <mergeCell ref="I35:AD35"/>
    <mergeCell ref="A29:H30"/>
    <mergeCell ref="A34:H34"/>
    <mergeCell ref="I29:M30"/>
    <mergeCell ref="I32:M32"/>
    <mergeCell ref="T38:U38"/>
    <mergeCell ref="M42:S42"/>
    <mergeCell ref="N32:Q32"/>
    <mergeCell ref="X31:AB31"/>
    <mergeCell ref="R31:V31"/>
    <mergeCell ref="A42:C43"/>
    <mergeCell ref="I43:L43"/>
    <mergeCell ref="M43:S43"/>
    <mergeCell ref="T43:U43"/>
    <mergeCell ref="Z58:AC58"/>
    <mergeCell ref="I39:L39"/>
    <mergeCell ref="N49:S49"/>
    <mergeCell ref="N48:S48"/>
    <mergeCell ref="H54:W54"/>
    <mergeCell ref="B47:C47"/>
    <mergeCell ref="J46:M46"/>
    <mergeCell ref="B58:B60"/>
    <mergeCell ref="T40:U40"/>
    <mergeCell ref="A41:H41"/>
    <mergeCell ref="D46:I46"/>
    <mergeCell ref="T41:U41"/>
    <mergeCell ref="M41:S41"/>
    <mergeCell ref="I41:L41"/>
    <mergeCell ref="I40:L40"/>
    <mergeCell ref="N46:S46"/>
    <mergeCell ref="Z60:AC60"/>
    <mergeCell ref="J51:L51"/>
    <mergeCell ref="E50:I50"/>
    <mergeCell ref="E51:I51"/>
    <mergeCell ref="U58:Y58"/>
    <mergeCell ref="Z59:AC59"/>
    <mergeCell ref="C58:J58"/>
    <mergeCell ref="C59:J59"/>
    <mergeCell ref="J50:L50"/>
    <mergeCell ref="K57:N57"/>
    <mergeCell ref="K58:N58"/>
    <mergeCell ref="K59:N59"/>
    <mergeCell ref="B57:J57"/>
    <mergeCell ref="B50:C50"/>
    <mergeCell ref="R58:T60"/>
    <mergeCell ref="Z57:AC57"/>
    <mergeCell ref="B51:C51"/>
    <mergeCell ref="B52:C52"/>
    <mergeCell ref="Q57:Y57"/>
    <mergeCell ref="N50:S50"/>
    <mergeCell ref="N51:S51"/>
    <mergeCell ref="E52:I52"/>
    <mergeCell ref="J52:L52"/>
    <mergeCell ref="N52:S52"/>
  </mergeCells>
  <phoneticPr fontId="4" type="Hiragana"/>
  <dataValidations xWindow="339" yWindow="384" count="64">
    <dataValidation imeMode="hiragana" allowBlank="1" showInputMessage="1" showErrorMessage="1" promptTitle="代表者役職名　欄" prompt="代表者の役職名を記入してください_x000a_例：代表取締役、代表取締役社長　等" sqref="I8"/>
    <dataValidation imeMode="hiragana" allowBlank="1" showInputMessage="1" showErrorMessage="1" promptTitle="代表者氏名　欄" prompt="代表者の氏名を記入してください_x000a_※氏と名の間にスペースを全角１文字入れてください" sqref="I9 I39:I40 T37:T41"/>
    <dataValidation imeMode="halfKatakana" allowBlank="1" showInputMessage="1" showErrorMessage="1" promptTitle="代表者フリガナ　欄" prompt="代表者氏名のフリガナを入力してください（半角カタカナ）_x000a_※氏と名の間にスペース（半角１文字）を入れてください" sqref="I10"/>
    <dataValidation imeMode="fullAlpha" allowBlank="1" showInputMessage="1" showErrorMessage="1" promptTitle="郵便番号　欄" prompt="郵便区番号を記入してください（はじめの３桁）" sqref="I11:J11 R23:S23"/>
    <dataValidation imeMode="fullAlpha" allowBlank="1" showInputMessage="1" showErrorMessage="1" promptTitle="郵便番号　欄" prompt="町域番号を記入してください（後ろの４桁）" sqref="L11:M11 U23:V23"/>
    <dataValidation imeMode="hiragana" allowBlank="1" showInputMessage="1" showErrorMessage="1" promptTitle="県名　欄" prompt="所在地県名を記入してください" sqref="N12:Q12"/>
    <dataValidation imeMode="hiragana" allowBlank="1" showInputMessage="1" showErrorMessage="1" promptTitle="市区町村名　欄" prompt="所在地の市区町村名を記入してください" sqref="V12"/>
    <dataValidation imeMode="halfAlpha" allowBlank="1" showInputMessage="1" showErrorMessage="1" promptTitle="電話番号　欄" prompt="会社電話番号を記入してください_x000a_03-1111-1000のように局番等の間に&quot;-&quot;を入れてください" sqref="I14:Q14"/>
    <dataValidation imeMode="halfAlpha" allowBlank="1" showInputMessage="1" showErrorMessage="1" promptTitle="FAX番号　欄" prompt="FAXの番号を記入してください_x000a_03-1111-1001のように局番等の間に&quot;-&quot;を入れてください" sqref="V14"/>
    <dataValidation imeMode="hiragana" allowBlank="1" showInputMessage="1" showErrorMessage="1" promptTitle="営業所等名称　欄" prompt="営業所等がある場合はここに名称を記入してください_x000a_左の欄が「有していない」場合は記入しないでください" sqref="R15"/>
    <dataValidation type="list" allowBlank="1" showInputMessage="1" showErrorMessage="1" promptTitle="受任者の有無　欄" prompt="受任者を置く場合は「おいている」を、設置しない場合は「置いていない」を選んでください" sqref="I18:I19">
      <formula1>$CV$5:$CV$7</formula1>
    </dataValidation>
    <dataValidation type="list" allowBlank="1" showInputMessage="1" showErrorMessage="1" promptTitle="適格組合該当　欄" prompt="適格組合該当する場合は「該当する」、しない場合は「該当しない」を選んでください" sqref="I28:M28">
      <formula1>$CW$5:$CW$7</formula1>
    </dataValidation>
    <dataValidation imeMode="hiragana" allowBlank="1" showInputMessage="1" showErrorMessage="1" promptTitle="申請担当者氏名　欄" prompt="貴社の申請担当者氏名（漢字）を記入してください_x000a_※氏と名の間にスペースを入れてください" sqref="I33:Q33"/>
    <dataValidation imeMode="halfKatakana" allowBlank="1" showInputMessage="1" showErrorMessage="1" promptTitle="担当者（フリガナ）　欄" prompt="貴社の担当者氏名フリガナ（カタカナ）を記入してください_x000a_※氏と名の間にスペースを入れてください" sqref="V33"/>
    <dataValidation imeMode="halfAlpha" allowBlank="1" showInputMessage="1" showErrorMessage="1" promptTitle="担当者電話番号　欄" prompt="貴社の担当者直通電話番号を記入してください_x000a_03-1111-1000のように局番等の間に&quot;-&quot;を入れてください_x000a_※内線は右の欄に記入してください" sqref="I34:Q34"/>
    <dataValidation imeMode="hiragana" allowBlank="1" showInputMessage="1" showErrorMessage="1" promptTitle="所属名・内線　欄" prompt="貴社の担当者所属名、内線を記入してください_x000a_例：総務課総務係　内線１１１" sqref="V34"/>
    <dataValidation imeMode="hiragana" allowBlank="1" showInputMessage="1" showErrorMessage="1" promptTitle="営業所等代理人職名　欄" prompt="営業所等代理人の職名を記入してください_x000a_例：所長、支店長等_x000a_左の欄が「置いていない」場合は記入しないでください" sqref="R20"/>
    <dataValidation imeMode="hiragana" allowBlank="1" showInputMessage="1" showErrorMessage="1" promptTitle="代理人氏名　欄" prompt="営業所等代理人の氏名（漢字）を記入してください_x000a_※氏と名の間にスペースを入れてください_x000a_左の欄が「置いていない」場合は記入しないでください" sqref="R21"/>
    <dataValidation imeMode="halfAlpha" allowBlank="1" showInputMessage="1" showErrorMessage="1" promptTitle="営業所等電話　欄" prompt="営業所等の電話番号を記入してください_x000a_※局番等の間に&quot;-&quot;を入れてください_x000a_左の欄が「置いていない」場合は記入しないでください" sqref="R26"/>
    <dataValidation imeMode="halfAlpha" allowBlank="1" showInputMessage="1" showErrorMessage="1" promptTitle="営業所等FAX番号　欄" prompt="営業所等のFAX番号を記入してください_x000a_※局番等の間に&quot;-&quot;を入れてください_x000a_左の欄が「置いていない」場合は記入しないでください" sqref="R27"/>
    <dataValidation imeMode="halfKatakana" allowBlank="1" showInputMessage="1" showErrorMessage="1" promptTitle="代理人氏名（ヨミ）　欄" prompt="代理人の氏名（ヨミ、カタカナ）を記入してください_x000a_氏と名の間にスペースを入れてください_x000a_左の欄が「置いていない」場合は記入しないでください" sqref="R22"/>
    <dataValidation imeMode="halfAlpha" allowBlank="1" showInputMessage="1" showErrorMessage="1" promptTitle="担当者メールアドレス　欄" prompt="担当者のメールアドレスを記入してください_x000a_※実務レベルの連絡先です（本店か代理人内の部署）" sqref="I35"/>
    <dataValidation imeMode="halfKatakana" allowBlank="1" showInputMessage="1" showErrorMessage="1" promptTitle="営業所等名称（ヨミ）　欄" prompt="営業所等がある場合はここに名称（ヨミ：カタカナ）を記入してください_x000a_左の欄が「有していない」場合は記入しないでください" sqref="R16"/>
    <dataValidation imeMode="halfKatakana" allowBlank="1" showInputMessage="1" showErrorMessage="1" promptTitle="営業所等所在地（よみ）　欄" prompt="上記営業所等所在地のよみを記入してください_x000a_" sqref="R25"/>
    <dataValidation imeMode="hiragana" allowBlank="1" showInputMessage="1" showErrorMessage="1" promptTitle="営業所所在地　欄" prompt="営業所の所在地を記入してください（数字も全角で記入）" sqref="Q101:AJ111"/>
    <dataValidation imeMode="halfAlpha" allowBlank="1" showInputMessage="1" showErrorMessage="1" promptTitle="郵便番号　欄" prompt="営業所等の郵便番号を入力してください(半角英数）_x000a_例：324-8641　中に&quot;-&quot;ハイフォンを入れてください" sqref="M101:P111"/>
    <dataValidation imeMode="hiragana" allowBlank="1" showInputMessage="1" showErrorMessage="1" promptTitle="営業所名称　欄" prompt="営業所の名称を記入してください" sqref="A101:L111"/>
    <dataValidation imeMode="halfAlpha" allowBlank="1" showInputMessage="1" showErrorMessage="1" promptTitle="電話番号　欄" prompt="営業所の電話番号を記入してください_x000a_例：03-1234-5678のように半角英数、局番等の間にハイフォンを入れてください" sqref="AK101:AO111"/>
    <dataValidation imeMode="halfAlpha" allowBlank="1" showInputMessage="1" showErrorMessage="1" promptTitle="FAX番号　欄" prompt="営業所のFAX番号を記入してください_x000a_例：03-1234-5678のように半角英数、局番等の間にハイフォンを入れてください" sqref="AP101:AT111"/>
    <dataValidation imeMode="disabled" allowBlank="1" showInputMessage="1" showErrorMessage="1" promptTitle="無効　欄" prompt="右の着色部分に記入してください" sqref="I37:L38 I41:L43"/>
    <dataValidation type="list" allowBlank="1" showInputMessage="1" showErrorMessage="1" promptTitle="市内営業所等有無　欄" prompt="大田原市内に営業所等を有しているかを選んでください_x000a_なお、有の場合は右の欄に営業所名と所在地を記入してください" sqref="I15:M17">
      <formula1>$CU$5:$CU$7</formula1>
    </dataValidation>
    <dataValidation imeMode="halfAlpha" allowBlank="1" showInputMessage="1" showErrorMessage="1" promptTitle="資本金　欄" prompt="資本金額を入力してください" sqref="M37:S37"/>
    <dataValidation imeMode="halfAlpha" allowBlank="1" showInputMessage="1" showErrorMessage="1" promptTitle="自己資本額　欄" prompt="自己資本額を記入してください" sqref="M38:S38"/>
    <dataValidation imeMode="halfAlpha" allowBlank="1" showInputMessage="1" showErrorMessage="1" promptTitle="技術者職員　欄" prompt="技術職員数を記入してください" sqref="M39:S39"/>
    <dataValidation imeMode="halfAlpha" allowBlank="1" showInputMessage="1" showErrorMessage="1" promptTitle="その他従業員数　欄" prompt="その他従業員数を記入してください_x000a_（役員は含まない）_x000a_" sqref="M40:S40"/>
    <dataValidation imeMode="halfAlpha" allowBlank="1" showInputMessage="1" showErrorMessage="1" promptTitle="営業年数　欄" prompt="営業年数を記入してください" sqref="M41:S41"/>
    <dataValidation imeMode="hiragana" allowBlank="1" showInputMessage="1" showErrorMessage="1" promptTitle="営業所等名称　欄" prompt="営業所等がある場合はここに名称を記入してください_x000a_左の欄が「置いていない」場合は記入しないでください" sqref="R18"/>
    <dataValidation imeMode="halfKatakana" allowBlank="1" showInputMessage="1" showErrorMessage="1" promptTitle="営業所等名称（ヨミ）　欄" prompt="営業所等がある場合はここに名称（ヨミ：カタカナ）を記入してください_x000a_左の欄が「置いていない」場合は記入しないでください" sqref="R19"/>
    <dataValidation imeMode="halfAlpha" allowBlank="1" showInputMessage="1" showErrorMessage="1" promptTitle="証明書取得日　欄" prompt="取得日を記入してください_x000a_例：　2017/10/10　のように入力" sqref="R28:V28"/>
    <dataValidation imeMode="halfAlpha" allowBlank="1" showInputMessage="1" showErrorMessage="1" promptTitle="取得番号　欄" prompt="取得番号を記入してください" sqref="Z28:AD28"/>
    <dataValidation type="list" allowBlank="1" showInputMessage="1" showErrorMessage="1" promptTitle="国籍　欄" prompt="外国籍か日本国籍かを選んでください" sqref="I29:M30">
      <formula1>$CZ$5:$CZ$7</formula1>
    </dataValidation>
    <dataValidation imeMode="hiragana" allowBlank="1" showInputMessage="1" showErrorMessage="1" promptTitle="外資状況　国名　欄" prompt="外資状況の国名を入力してください_x000a_複数ある場合はこの欄から入力してください" sqref="N30:S30"/>
    <dataValidation imeMode="halfAlpha" allowBlank="1" showInputMessage="1" showErrorMessage="1" promptTitle="外資状況　割合　欄" prompt="左欄の外資割合を入力してください_x000a_100% 等_x000a_" sqref="AB30:AC30 T30:U30"/>
    <dataValidation imeMode="hiragana" allowBlank="1" showInputMessage="1" showErrorMessage="1" promptTitle="外資状況国名（2国目）欄" prompt="外資状況２国目を記入してください_x000a_左欄が100％の場合は記入しないでください" sqref="W30:AA30"/>
    <dataValidation imeMode="halfAlpha" allowBlank="1" showInputMessage="1" showErrorMessage="1" promptTitle="創業年月日　欄" prompt="創業年月日を記入してください。_x000a_例：1980/10/10　のように入力してください" sqref="I31:M31"/>
    <dataValidation imeMode="halfAlpha" allowBlank="1" showInputMessage="1" showErrorMessage="1" promptTitle="休業期間　欄" prompt="休業期間があれば休業開始日を記入してください。_x000a_例：1980/10/10　のように入力してください" sqref="R31:V31"/>
    <dataValidation imeMode="halfAlpha" allowBlank="1" showInputMessage="1" showErrorMessage="1" promptTitle="休業終了日　欄" prompt="休業期間があれば、休業終了年月日を記入してください。_x000a_例：1980/10/10　のように入力してください" sqref="X31:AB31"/>
    <dataValidation imeMode="halfAlpha" allowBlank="1" showInputMessage="1" showErrorMessage="1" promptTitle="組織変更年月日　欄" prompt="組織変更があった場合の年月日を記入してください_x000a_例：1980/10/10　のように入力してください" sqref="I32:M32"/>
    <dataValidation imeMode="hiragana" allowBlank="1" showInputMessage="1" showErrorMessage="1" promptTitle="組織変更内容　欄" prompt="組織変更がある場合は、その内容を記入してください" sqref="R32:AD32"/>
    <dataValidation imeMode="halfAlpha" allowBlank="1" showInputMessage="1" showErrorMessage="1" promptTitle="資格者　欄" prompt="資格者が在籍している場合、資格者の人数を記載してください。" sqref="J47:L52"/>
    <dataValidation imeMode="hiragana" allowBlank="1" showInputMessage="1" showErrorMessage="1" promptTitle="その他内容　欄" prompt="その他の内容を記入してください_x000a_３つまで記入できます。_x000a_なお、１つ１０文字以内で記入してください" sqref="D93:J95"/>
    <dataValidation imeMode="halfAlpha" allowBlank="1" showInputMessage="1" showErrorMessage="1" promptTitle="申請書提出日　欄" prompt="申請書を提出する日付を記入してください。_x000a_例：令和2年12月1日、2020/12/1のように入力してください。" sqref="I4:Q4"/>
    <dataValidation type="list" allowBlank="1" showInputMessage="1" showErrorMessage="1" promptTitle="申請の区分　欄" prompt="申請の区分を選んでください_x000a_新規：今回初めてまたは以前に登録していたが前回(1年前)の登録なし_x000a_継続：１年前に登録しているが業種を追加する" sqref="I5:Q5">
      <formula1>$CR$5:$CR$7</formula1>
    </dataValidation>
    <dataValidation imeMode="halfAlpha" allowBlank="1" showInputMessage="1" showErrorMessage="1" promptTitle="受付番号　欄" prompt="継続申請の方は受付番号を記入してください（５桁の数字）" sqref="W5:AD5"/>
    <dataValidation imeMode="hiragana" allowBlank="1" showInputMessage="1" showErrorMessage="1" promptTitle="所在地　欄" prompt="会社所在地の市区町村以降の住所を記入してください_x000a__x000a_※「大字」、「字」の文字は記入しないこと_x000a_　また、「丁目」、「番地」、「号」の文字も記入せず、区切りには「ー」を用いること_x000a_　例：東京都千代田区大手町1-1-1" sqref="N13:AD13"/>
    <dataValidation imeMode="hiragana" allowBlank="1" showInputMessage="1" showErrorMessage="1" promptTitle="営業所等所持地　欄" prompt="営業所等の所在地を記入してください。_x000a_なお大田原市からの記載でお願いいたします。_x000a_例：大田原市本町１ー１ー１" sqref="R17:AD17"/>
    <dataValidation imeMode="hiragana" allowBlank="1" showInputMessage="1" showErrorMessage="1" promptTitle="営業所等所持地　欄" prompt="営業所等の所在地を記入してください。_x000a__x000a_※「大字」、「字」の文字は記入しないこと。_x000a_　また、「丁目」、「番地」、「号」の文字も記入せず、区切りには「ー」を用いること。" sqref="R24:AD24"/>
    <dataValidation allowBlank="1" showErrorMessage="1" sqref="N29:S29"/>
    <dataValidation type="list" allowBlank="1" showInputMessage="1" showErrorMessage="1" promptTitle="登録業種　欄" prompt="営業に関し法律上必要とされる登録がある業種に〇を付けてください_x000a_※官公庁が定める様式の写しを添付してください" sqref="B47:C51">
      <formula1>$CY$5:$CY$7</formula1>
    </dataValidation>
    <dataValidation imeMode="halfKatakana" allowBlank="1" showInputMessage="1" showErrorMessage="1" promptTitle="商号又は名称フリガナ欄" prompt="商号又は名称のフリガナを記入してください（半角カタカナ記入）_x000a_法人の種類を表す文字は記載しないでください" sqref="I7:AD7"/>
    <dataValidation imeMode="hiragana" allowBlank="1" showInputMessage="1" showErrorMessage="1" promptTitle="商号又は名称　欄" prompt="商号又は名称を記入してください_x000a_注：法人の種類を表す文字は略号で、環境依存文字を使用してください。_x000a_環境依存文字がない場合は、全角の「（」「株」「）」と大文字で入力してください。" sqref="I6:AD6"/>
    <dataValidation imeMode="hiragana" allowBlank="1" showInputMessage="1" showErrorMessage="1" sqref="T42:U43 V37:AG42 AI37:AI42 AH37:AH41"/>
    <dataValidation imeMode="halfAlpha" allowBlank="1" showInputMessage="1" showErrorMessage="1" promptTitle="直前々年度決算　欄" prompt="直前々年度の決算額を記入してください。_x000a_" sqref="M42:S42"/>
    <dataValidation imeMode="halfAlpha" allowBlank="1" showInputMessage="1" showErrorMessage="1" promptTitle="直前年度決算　欄" prompt="直前年度の決算額を記入してください。" sqref="M43:S43"/>
  </dataValidations>
  <pageMargins left="0.59055118110236227" right="0.59055118110236227" top="0.59055118110236227" bottom="0.59055118110236227" header="0.31496062992125984" footer="0.31496062992125984"/>
  <pageSetup paperSize="9" scale="9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HN122"/>
  <sheetViews>
    <sheetView view="pageBreakPreview" topLeftCell="A9" zoomScaleNormal="100" zoomScaleSheetLayoutView="100" workbookViewId="0">
      <selection activeCell="AQ15" sqref="AQ15"/>
    </sheetView>
  </sheetViews>
  <sheetFormatPr defaultRowHeight="13.5" outlineLevelRow="1"/>
  <cols>
    <col min="1" max="7" width="1.625" style="39" customWidth="1"/>
    <col min="8" max="35" width="1.75" style="39" customWidth="1"/>
    <col min="36" max="62" width="1.625" style="39" customWidth="1"/>
    <col min="63" max="124" width="1.5" style="39" customWidth="1"/>
    <col min="125" max="152" width="1.375" style="39" customWidth="1"/>
    <col min="153" max="153" width="17.625" style="39" bestFit="1" customWidth="1"/>
    <col min="154" max="154" width="6.625" style="39" customWidth="1"/>
    <col min="155" max="221" width="1.375" style="39" customWidth="1"/>
    <col min="222" max="16384" width="9" style="39"/>
  </cols>
  <sheetData>
    <row r="1" spans="1:146" hidden="1" outlineLevel="1">
      <c r="H1" s="167">
        <v>1</v>
      </c>
      <c r="I1" s="167">
        <v>2</v>
      </c>
      <c r="J1" s="167">
        <v>3</v>
      </c>
      <c r="K1" s="167">
        <v>4</v>
      </c>
      <c r="L1" s="167">
        <v>5</v>
      </c>
      <c r="M1" s="167">
        <v>6</v>
      </c>
      <c r="N1" s="167">
        <v>7</v>
      </c>
      <c r="O1" s="167">
        <v>8</v>
      </c>
      <c r="P1" s="167">
        <v>9</v>
      </c>
      <c r="Q1" s="167">
        <v>10</v>
      </c>
      <c r="R1" s="167">
        <v>11</v>
      </c>
      <c r="S1" s="167">
        <v>12</v>
      </c>
      <c r="T1" s="167">
        <v>13</v>
      </c>
      <c r="U1" s="167">
        <v>14</v>
      </c>
      <c r="V1" s="167">
        <v>15</v>
      </c>
      <c r="W1" s="167">
        <v>16</v>
      </c>
      <c r="X1" s="167">
        <v>17</v>
      </c>
      <c r="Y1" s="167">
        <v>18</v>
      </c>
      <c r="Z1" s="167">
        <v>19</v>
      </c>
      <c r="AA1" s="167">
        <v>20</v>
      </c>
      <c r="AB1" s="167">
        <v>21</v>
      </c>
      <c r="AC1" s="167">
        <v>22</v>
      </c>
      <c r="AD1" s="167">
        <v>23</v>
      </c>
      <c r="AE1" s="167">
        <v>24</v>
      </c>
      <c r="AF1" s="167">
        <v>25</v>
      </c>
      <c r="AG1" s="167">
        <v>26</v>
      </c>
      <c r="AH1" s="167">
        <v>27</v>
      </c>
      <c r="AI1" s="167">
        <v>28</v>
      </c>
      <c r="AJ1" s="167">
        <v>29</v>
      </c>
      <c r="AK1" s="167">
        <v>30</v>
      </c>
      <c r="AL1" s="167">
        <v>31</v>
      </c>
      <c r="AM1" s="167">
        <v>32</v>
      </c>
      <c r="AN1" s="167">
        <v>33</v>
      </c>
      <c r="AO1" s="167">
        <v>34</v>
      </c>
      <c r="AP1" s="167">
        <v>35</v>
      </c>
      <c r="AQ1" s="167">
        <v>36</v>
      </c>
      <c r="AR1" s="167">
        <v>37</v>
      </c>
      <c r="AS1" s="167">
        <v>38</v>
      </c>
      <c r="AT1" s="167">
        <v>39</v>
      </c>
      <c r="AU1" s="167">
        <v>40</v>
      </c>
      <c r="AV1" s="167">
        <v>41</v>
      </c>
      <c r="AW1" s="167">
        <v>42</v>
      </c>
      <c r="AX1" s="167">
        <v>43</v>
      </c>
      <c r="AY1" s="167">
        <v>44</v>
      </c>
      <c r="AZ1" s="167">
        <v>45</v>
      </c>
      <c r="BA1" s="167">
        <v>46</v>
      </c>
      <c r="BB1" s="167">
        <v>47</v>
      </c>
      <c r="BC1" s="167">
        <v>48</v>
      </c>
      <c r="BD1" s="167">
        <v>49</v>
      </c>
      <c r="BE1" s="167">
        <v>50</v>
      </c>
      <c r="BF1" s="167">
        <v>51</v>
      </c>
      <c r="BG1" s="167">
        <v>52</v>
      </c>
    </row>
    <row r="2" spans="1:146" hidden="1" outlineLevel="1">
      <c r="H2" s="549">
        <v>1</v>
      </c>
      <c r="I2" s="549"/>
      <c r="J2" s="549">
        <v>2</v>
      </c>
      <c r="K2" s="549"/>
      <c r="L2" s="549">
        <v>3</v>
      </c>
      <c r="M2" s="549"/>
      <c r="N2" s="549">
        <v>4</v>
      </c>
      <c r="O2" s="549"/>
      <c r="P2" s="549">
        <v>5</v>
      </c>
      <c r="Q2" s="549"/>
      <c r="R2" s="549">
        <v>6</v>
      </c>
      <c r="S2" s="549"/>
      <c r="T2" s="549">
        <v>7</v>
      </c>
      <c r="U2" s="549"/>
      <c r="V2" s="549">
        <v>8</v>
      </c>
      <c r="W2" s="549"/>
      <c r="X2" s="549">
        <v>9</v>
      </c>
      <c r="Y2" s="549"/>
      <c r="Z2" s="549">
        <v>10</v>
      </c>
      <c r="AA2" s="549"/>
      <c r="AB2" s="549">
        <v>11</v>
      </c>
      <c r="AC2" s="549"/>
      <c r="AD2" s="549">
        <v>12</v>
      </c>
      <c r="AE2" s="549"/>
      <c r="AF2" s="549">
        <v>13</v>
      </c>
      <c r="AG2" s="549"/>
      <c r="AH2" s="549">
        <v>14</v>
      </c>
      <c r="AI2" s="549"/>
      <c r="AJ2" s="549">
        <v>15</v>
      </c>
      <c r="AK2" s="549"/>
      <c r="AL2" s="549">
        <v>16</v>
      </c>
      <c r="AM2" s="549"/>
      <c r="AN2" s="549">
        <v>17</v>
      </c>
      <c r="AO2" s="549"/>
      <c r="AP2" s="549">
        <v>18</v>
      </c>
      <c r="AQ2" s="549"/>
      <c r="AR2" s="549">
        <v>19</v>
      </c>
      <c r="AS2" s="549"/>
      <c r="AT2" s="549">
        <v>20</v>
      </c>
      <c r="AU2" s="549"/>
      <c r="AV2" s="549">
        <v>21</v>
      </c>
      <c r="AW2" s="549"/>
      <c r="AX2" s="549">
        <v>22</v>
      </c>
      <c r="AY2" s="549"/>
      <c r="AZ2" s="549">
        <v>23</v>
      </c>
      <c r="BA2" s="549"/>
      <c r="BB2" s="549">
        <v>24</v>
      </c>
      <c r="BC2" s="549"/>
      <c r="BD2" s="549">
        <v>25</v>
      </c>
      <c r="BE2" s="549"/>
      <c r="BF2" s="549">
        <v>26</v>
      </c>
      <c r="BG2" s="549"/>
      <c r="BH2" s="549">
        <v>27</v>
      </c>
      <c r="BI2" s="549"/>
      <c r="BJ2" s="549">
        <v>28</v>
      </c>
      <c r="BK2" s="549"/>
      <c r="BL2" s="549">
        <v>29</v>
      </c>
      <c r="BM2" s="549"/>
      <c r="BN2" s="549">
        <v>30</v>
      </c>
      <c r="BO2" s="549"/>
      <c r="BP2" s="549">
        <v>31</v>
      </c>
      <c r="BQ2" s="549"/>
      <c r="BR2" s="549">
        <v>32</v>
      </c>
      <c r="BS2" s="549"/>
      <c r="BT2" s="549">
        <v>33</v>
      </c>
      <c r="BU2" s="549"/>
      <c r="BV2" s="549">
        <v>34</v>
      </c>
      <c r="BW2" s="549"/>
      <c r="BX2" s="549">
        <v>35</v>
      </c>
      <c r="BY2" s="549"/>
      <c r="BZ2" s="549"/>
      <c r="CA2" s="549"/>
      <c r="CB2" s="549"/>
      <c r="CC2" s="549"/>
      <c r="CD2" s="549"/>
      <c r="CE2" s="549"/>
      <c r="CF2" s="549"/>
      <c r="CG2" s="549"/>
      <c r="CH2" s="549"/>
      <c r="CI2" s="549"/>
      <c r="CJ2" s="549"/>
      <c r="CK2" s="549"/>
      <c r="CL2" s="549"/>
      <c r="CM2" s="549"/>
      <c r="CN2" s="549"/>
      <c r="CO2" s="549"/>
      <c r="CP2" s="549"/>
      <c r="CQ2" s="549"/>
      <c r="CR2" s="549"/>
      <c r="CS2" s="549"/>
      <c r="CT2" s="549"/>
      <c r="CU2" s="549"/>
      <c r="CV2" s="549"/>
      <c r="CW2" s="549"/>
      <c r="CX2" s="549"/>
      <c r="CY2" s="549"/>
      <c r="CZ2" s="549"/>
      <c r="DA2" s="549"/>
      <c r="DB2" s="549"/>
      <c r="DC2" s="549"/>
      <c r="DD2" s="549"/>
      <c r="DE2" s="549"/>
      <c r="DF2" s="549"/>
      <c r="DG2" s="549"/>
      <c r="DH2" s="549"/>
      <c r="DI2" s="549"/>
      <c r="DJ2" s="549"/>
      <c r="DK2" s="549"/>
      <c r="DL2" s="549"/>
      <c r="DM2" s="549">
        <v>36</v>
      </c>
      <c r="DN2" s="549"/>
      <c r="DO2" s="549">
        <v>37</v>
      </c>
      <c r="DP2" s="549"/>
      <c r="DQ2" s="549">
        <v>38</v>
      </c>
      <c r="DR2" s="549"/>
      <c r="DS2" s="549">
        <v>39</v>
      </c>
      <c r="DT2" s="549"/>
      <c r="DU2" s="549">
        <v>40</v>
      </c>
      <c r="DV2" s="549"/>
      <c r="DW2" s="549">
        <v>41</v>
      </c>
      <c r="DX2" s="549"/>
      <c r="DY2" s="549">
        <v>42</v>
      </c>
      <c r="DZ2" s="549"/>
      <c r="EA2" s="549">
        <v>43</v>
      </c>
      <c r="EB2" s="549"/>
      <c r="EC2" s="549">
        <v>44</v>
      </c>
      <c r="ED2" s="549"/>
      <c r="EE2" s="549">
        <v>45</v>
      </c>
      <c r="EF2" s="549"/>
      <c r="EG2" s="549">
        <v>46</v>
      </c>
      <c r="EH2" s="549"/>
      <c r="EI2" s="549">
        <v>47</v>
      </c>
      <c r="EJ2" s="549"/>
      <c r="EK2" s="549">
        <v>48</v>
      </c>
      <c r="EL2" s="549"/>
      <c r="EM2" s="549">
        <v>49</v>
      </c>
      <c r="EN2" s="549"/>
      <c r="EO2" s="549">
        <v>50</v>
      </c>
      <c r="EP2" s="549"/>
    </row>
    <row r="3" spans="1:146" collapsed="1"/>
    <row r="4" spans="1:146" ht="16.5" customHeight="1" thickBot="1">
      <c r="A4" s="39" t="s">
        <v>28</v>
      </c>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row>
    <row r="5" spans="1:146" ht="16.5" customHeight="1" thickBot="1">
      <c r="A5" s="608" t="s">
        <v>0</v>
      </c>
      <c r="B5" s="609"/>
      <c r="C5" s="609"/>
      <c r="D5" s="609"/>
      <c r="E5" s="609"/>
      <c r="F5" s="609"/>
      <c r="G5" s="610"/>
      <c r="H5" s="613" t="str">
        <f>IF(入力シート!I5="","",IF(入力シート!I5=入力シート!CR5,1,2))</f>
        <v/>
      </c>
      <c r="I5" s="614"/>
      <c r="K5" s="167">
        <v>1</v>
      </c>
      <c r="L5" s="39" t="s">
        <v>1</v>
      </c>
      <c r="M5" s="39" t="s">
        <v>2</v>
      </c>
      <c r="P5" s="167">
        <v>2</v>
      </c>
      <c r="Q5" s="39" t="s">
        <v>1</v>
      </c>
      <c r="R5" s="39" t="s">
        <v>31</v>
      </c>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row>
    <row r="6" spans="1:146" ht="16.5" customHeight="1">
      <c r="A6" s="120"/>
      <c r="B6" s="120"/>
      <c r="C6" s="120"/>
      <c r="D6" s="120"/>
      <c r="E6" s="120"/>
      <c r="F6" s="120"/>
      <c r="G6" s="120"/>
      <c r="H6" s="168"/>
      <c r="I6" s="168"/>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row>
    <row r="7" spans="1:146" ht="16.5">
      <c r="A7" s="571" t="s">
        <v>576</v>
      </c>
      <c r="B7" s="571"/>
      <c r="C7" s="571"/>
      <c r="D7" s="571"/>
      <c r="E7" s="571"/>
      <c r="F7" s="571"/>
      <c r="G7" s="571"/>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1"/>
      <c r="AK7" s="571"/>
      <c r="AL7" s="571"/>
      <c r="AM7" s="571"/>
      <c r="AN7" s="571"/>
      <c r="AO7" s="571"/>
      <c r="AP7" s="571"/>
      <c r="AQ7" s="571"/>
      <c r="AR7" s="571"/>
      <c r="AS7" s="571"/>
      <c r="AT7" s="571"/>
      <c r="AU7" s="571"/>
      <c r="AV7" s="571"/>
      <c r="AW7" s="571"/>
      <c r="AX7" s="571"/>
      <c r="AY7" s="571"/>
      <c r="AZ7" s="571"/>
      <c r="BA7" s="571"/>
      <c r="BB7" s="571"/>
      <c r="BC7" s="571"/>
      <c r="BD7" s="571"/>
      <c r="BE7" s="571"/>
      <c r="BF7" s="571"/>
    </row>
    <row r="8" spans="1:146" ht="16.5" customHeight="1">
      <c r="A8" s="169"/>
      <c r="B8" s="169"/>
      <c r="C8" s="169"/>
      <c r="D8" s="169"/>
      <c r="E8" s="169"/>
      <c r="F8" s="169"/>
      <c r="G8" s="169"/>
      <c r="H8" s="169"/>
      <c r="I8" s="169"/>
      <c r="J8" s="169"/>
      <c r="K8" s="169"/>
      <c r="L8" s="169"/>
      <c r="M8" s="169"/>
      <c r="N8" s="169"/>
      <c r="O8" s="169"/>
      <c r="P8" s="169"/>
      <c r="Q8" s="169"/>
      <c r="R8" s="169"/>
      <c r="S8" s="169"/>
      <c r="T8" s="169"/>
      <c r="U8" s="169"/>
      <c r="V8" s="169"/>
      <c r="W8" s="169"/>
      <c r="X8" s="169"/>
      <c r="Y8" s="169"/>
      <c r="Z8" s="169"/>
      <c r="AA8" s="169"/>
      <c r="AB8" s="169"/>
      <c r="AC8" s="169"/>
      <c r="AD8" s="169"/>
      <c r="AE8" s="169"/>
      <c r="AF8" s="169"/>
      <c r="AG8" s="169"/>
      <c r="AH8" s="169"/>
      <c r="AI8" s="169"/>
      <c r="AJ8" s="169"/>
      <c r="AK8" s="169"/>
      <c r="AL8" s="169"/>
      <c r="AM8" s="169"/>
      <c r="AN8" s="169"/>
      <c r="AO8" s="169"/>
      <c r="AP8" s="169"/>
      <c r="AQ8" s="169"/>
      <c r="AR8" s="169"/>
      <c r="AS8" s="169"/>
      <c r="AT8" s="169"/>
      <c r="AU8" s="169"/>
      <c r="AV8" s="169"/>
      <c r="AW8" s="169"/>
      <c r="AX8" s="169"/>
      <c r="AY8" s="169"/>
      <c r="AZ8" s="169"/>
      <c r="BA8" s="169"/>
      <c r="BB8" s="169"/>
      <c r="BC8" s="169"/>
      <c r="BD8" s="169"/>
      <c r="BE8" s="169"/>
      <c r="BF8" s="169"/>
    </row>
    <row r="9" spans="1:146" ht="16.5" customHeight="1">
      <c r="C9" s="170" t="s">
        <v>631</v>
      </c>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170"/>
      <c r="AT9" s="170"/>
      <c r="AU9" s="170"/>
      <c r="AV9" s="170"/>
      <c r="AW9" s="170"/>
      <c r="AX9" s="170"/>
      <c r="AY9" s="170"/>
      <c r="AZ9" s="170"/>
      <c r="BA9" s="170"/>
      <c r="BB9" s="170"/>
    </row>
    <row r="10" spans="1:146" ht="16.5" customHeight="1">
      <c r="C10" s="170" t="s">
        <v>102</v>
      </c>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70"/>
      <c r="AZ10" s="170"/>
      <c r="BA10" s="170"/>
      <c r="BB10" s="170"/>
    </row>
    <row r="11" spans="1:146" ht="16.5" customHeight="1">
      <c r="C11" s="170"/>
      <c r="D11" s="170" t="s">
        <v>3</v>
      </c>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170"/>
      <c r="AT11" s="170"/>
      <c r="AU11" s="170"/>
      <c r="AV11" s="170"/>
      <c r="AW11" s="170"/>
      <c r="AX11" s="170"/>
      <c r="AY11" s="170"/>
      <c r="AZ11" s="170"/>
      <c r="BA11" s="170"/>
      <c r="BB11" s="170"/>
    </row>
    <row r="12" spans="1:146" ht="16.5" customHeight="1">
      <c r="C12" s="170"/>
      <c r="D12" s="170" t="s">
        <v>4</v>
      </c>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row>
    <row r="13" spans="1:146" ht="16.5" customHeight="1">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170"/>
      <c r="AZ13" s="170"/>
      <c r="BA13" s="170"/>
      <c r="BB13" s="170"/>
    </row>
    <row r="14" spans="1:146" ht="16.5">
      <c r="B14" s="171"/>
      <c r="C14" s="611" t="str">
        <f>IF(入力シート!$I$4="","令和　　年　　月　　日",入力シート!$I$4)</f>
        <v>令和　　年　　月　　日</v>
      </c>
      <c r="D14" s="612"/>
      <c r="E14" s="612"/>
      <c r="F14" s="612"/>
      <c r="G14" s="612"/>
      <c r="H14" s="612"/>
      <c r="I14" s="612"/>
      <c r="J14" s="612"/>
      <c r="K14" s="612"/>
      <c r="L14" s="612"/>
      <c r="M14" s="612"/>
      <c r="N14" s="612"/>
      <c r="O14" s="612"/>
      <c r="P14" s="612"/>
      <c r="Q14" s="612"/>
      <c r="R14" s="612"/>
      <c r="S14" s="612"/>
      <c r="T14" s="612"/>
      <c r="U14" s="612"/>
      <c r="V14" s="171"/>
      <c r="W14" s="171"/>
      <c r="X14" s="171"/>
      <c r="Y14" s="171"/>
      <c r="AA14" s="171"/>
      <c r="AB14" s="172" t="s">
        <v>577</v>
      </c>
      <c r="AC14" s="172"/>
      <c r="AD14" s="172" t="s">
        <v>575</v>
      </c>
      <c r="AE14" s="172"/>
      <c r="AF14" s="172"/>
      <c r="AG14" s="172"/>
      <c r="AH14" s="172"/>
      <c r="AI14" s="172"/>
      <c r="AJ14" s="172"/>
      <c r="AK14" s="172"/>
      <c r="AL14" s="172"/>
      <c r="AM14" s="172"/>
      <c r="AN14" s="172"/>
      <c r="AO14" s="172"/>
      <c r="AP14" s="172"/>
      <c r="AQ14" s="172"/>
      <c r="AR14" s="172"/>
      <c r="AS14" s="172"/>
      <c r="AT14" s="172"/>
      <c r="AU14" s="172"/>
      <c r="AV14" s="172"/>
      <c r="AW14" s="172"/>
      <c r="AX14" s="172"/>
      <c r="AY14" s="172"/>
      <c r="AZ14" s="172"/>
      <c r="BA14" s="172" t="s">
        <v>32</v>
      </c>
      <c r="BB14" s="172"/>
      <c r="BC14" s="172"/>
      <c r="BD14" s="51"/>
    </row>
    <row r="15" spans="1:146" ht="16.5" customHeight="1" thickBot="1"/>
    <row r="16" spans="1:146" s="167" customFormat="1" ht="16.5" customHeight="1">
      <c r="A16" s="572" t="s">
        <v>6</v>
      </c>
      <c r="B16" s="572"/>
      <c r="C16" s="572"/>
      <c r="D16" s="572"/>
      <c r="E16" s="572"/>
      <c r="F16" s="572"/>
      <c r="G16" s="573"/>
      <c r="H16" s="228" t="str">
        <f>IF(入力シート!$I$7="","",MID(入力シート!$I$7,H1,1))</f>
        <v/>
      </c>
      <c r="I16" s="229" t="str">
        <f>IF(入力シート!$I$7="","",MID(入力シート!$I$7,I1,1))</f>
        <v/>
      </c>
      <c r="J16" s="229" t="str">
        <f>IF(入力シート!$I$7="","",MID(入力シート!$I$7,J1,1))</f>
        <v/>
      </c>
      <c r="K16" s="229" t="str">
        <f>IF(入力シート!$I$7="","",MID(入力シート!$I$7,K1,1))</f>
        <v/>
      </c>
      <c r="L16" s="229" t="str">
        <f>IF(入力シート!$I$7="","",MID(入力シート!$I$7,L1,1))</f>
        <v/>
      </c>
      <c r="M16" s="229" t="str">
        <f>IF(入力シート!$I$7="","",MID(入力シート!$I$7,M1,1))</f>
        <v/>
      </c>
      <c r="N16" s="229" t="str">
        <f>IF(入力シート!$I$7="","",MID(入力シート!$I$7,N1,1))</f>
        <v/>
      </c>
      <c r="O16" s="229" t="str">
        <f>IF(入力シート!$I$7="","",MID(入力シート!$I$7,O1,1))</f>
        <v/>
      </c>
      <c r="P16" s="229" t="str">
        <f>IF(入力シート!$I$7="","",MID(入力シート!$I$7,P1,1))</f>
        <v/>
      </c>
      <c r="Q16" s="229" t="str">
        <f>IF(入力シート!$I$7="","",MID(入力シート!$I$7,Q1,1))</f>
        <v/>
      </c>
      <c r="R16" s="229" t="str">
        <f>IF(入力シート!$I$7="","",MID(入力シート!$I$7,R1,1))</f>
        <v/>
      </c>
      <c r="S16" s="229" t="str">
        <f>IF(入力シート!$I$7="","",MID(入力シート!$I$7,S1,1))</f>
        <v/>
      </c>
      <c r="T16" s="229" t="str">
        <f>IF(入力シート!$I$7="","",MID(入力シート!$I$7,T1,1))</f>
        <v/>
      </c>
      <c r="U16" s="229" t="str">
        <f>IF(入力シート!$I$7="","",MID(入力シート!$I$7,U1,1))</f>
        <v/>
      </c>
      <c r="V16" s="229" t="str">
        <f>IF(入力シート!$I$7="","",MID(入力シート!$I$7,V1,1))</f>
        <v/>
      </c>
      <c r="W16" s="229" t="str">
        <f>IF(入力シート!$I$7="","",MID(入力シート!$I$7,W1,1))</f>
        <v/>
      </c>
      <c r="X16" s="229" t="str">
        <f>IF(入力シート!$I$7="","",MID(入力シート!$I$7,X1,1))</f>
        <v/>
      </c>
      <c r="Y16" s="229" t="str">
        <f>IF(入力シート!$I$7="","",MID(入力シート!$I$7,Y1,1))</f>
        <v/>
      </c>
      <c r="Z16" s="229" t="str">
        <f>IF(入力シート!$I$7="","",MID(入力シート!$I$7,Z1,1))</f>
        <v/>
      </c>
      <c r="AA16" s="229" t="str">
        <f>IF(入力シート!$I$7="","",MID(入力シート!$I$7,AA1,1))</f>
        <v/>
      </c>
      <c r="AB16" s="229" t="str">
        <f>IF(入力シート!$I$7="","",MID(入力シート!$I$7,AB1,1))</f>
        <v/>
      </c>
      <c r="AC16" s="229" t="str">
        <f>IF(入力シート!$I$7="","",MID(入力シート!$I$7,AC1,1))</f>
        <v/>
      </c>
      <c r="AD16" s="229" t="str">
        <f>IF(入力シート!$I$7="","",MID(入力シート!$I$7,AD1,1))</f>
        <v/>
      </c>
      <c r="AE16" s="229" t="str">
        <f>IF(入力シート!$I$7="","",MID(入力シート!$I$7,AE1,1))</f>
        <v/>
      </c>
      <c r="AF16" s="229" t="str">
        <f>IF(入力シート!$I$7="","",MID(入力シート!$I$7,AF1,1))</f>
        <v/>
      </c>
      <c r="AG16" s="229" t="str">
        <f>IF(入力シート!$I$7="","",MID(入力シート!$I$7,AG1,1))</f>
        <v/>
      </c>
      <c r="AH16" s="229" t="str">
        <f>IF(入力シート!$I$7="","",MID(入力シート!$I$7,AH1,1))</f>
        <v/>
      </c>
      <c r="AI16" s="229" t="str">
        <f>IF(入力シート!$I$7="","",MID(入力シート!$I$7,AI1,1))</f>
        <v/>
      </c>
      <c r="AJ16" s="229" t="str">
        <f>IF(入力シート!$I$7="","",MID(入力シート!$I$7,AJ1,1))</f>
        <v/>
      </c>
      <c r="AK16" s="229" t="str">
        <f>IF(入力シート!$I$7="","",MID(入力シート!$I$7,AK1,1))</f>
        <v/>
      </c>
      <c r="AL16" s="229" t="str">
        <f>IF(入力シート!$I$7="","",MID(入力シート!$I$7,AL1,1))</f>
        <v/>
      </c>
      <c r="AM16" s="229" t="str">
        <f>IF(入力シート!$I$7="","",MID(入力シート!$I$7,AM1,1))</f>
        <v/>
      </c>
      <c r="AN16" s="229" t="str">
        <f>IF(入力シート!$I$7="","",MID(入力シート!$I$7,AN1,1))</f>
        <v/>
      </c>
      <c r="AO16" s="229" t="str">
        <f>IF(入力シート!$I$7="","",MID(入力シート!$I$7,AO1,1))</f>
        <v/>
      </c>
      <c r="AP16" s="229" t="str">
        <f>IF(入力シート!$I$7="","",MID(入力シート!$I$7,AP1,1))</f>
        <v/>
      </c>
      <c r="AQ16" s="229" t="str">
        <f>IF(入力シート!$I$7="","",MID(入力シート!$I$7,AQ1,1))</f>
        <v/>
      </c>
      <c r="AR16" s="229" t="str">
        <f>IF(入力シート!$I$7="","",MID(入力シート!$I$7,AR1,1))</f>
        <v/>
      </c>
      <c r="AS16" s="229" t="str">
        <f>IF(入力シート!$I$7="","",MID(入力シート!$I$7,AS1,1))</f>
        <v/>
      </c>
      <c r="AT16" s="229" t="str">
        <f>IF(入力シート!$I$7="","",MID(入力シート!$I$7,AT1,1))</f>
        <v/>
      </c>
      <c r="AU16" s="229" t="str">
        <f>IF(入力シート!$I$7="","",MID(入力シート!$I$7,AU1,1))</f>
        <v/>
      </c>
      <c r="AV16" s="229" t="str">
        <f>IF(入力シート!$I$7="","",MID(入力シート!$I$7,AV1,1))</f>
        <v/>
      </c>
      <c r="AW16" s="229" t="str">
        <f>IF(入力シート!$I$7="","",MID(入力シート!$I$7,AW1,1))</f>
        <v/>
      </c>
      <c r="AX16" s="229" t="str">
        <f>IF(入力シート!$I$7="","",MID(入力シート!$I$7,AX1,1))</f>
        <v/>
      </c>
      <c r="AY16" s="229" t="str">
        <f>IF(入力シート!$I$7="","",MID(入力シート!$I$7,AY1,1))</f>
        <v/>
      </c>
      <c r="AZ16" s="229" t="str">
        <f>IF(入力シート!$I$7="","",MID(入力シート!$I$7,AZ1,1))</f>
        <v/>
      </c>
      <c r="BA16" s="229" t="str">
        <f>IF(入力シート!$I$7="","",MID(入力シート!$I$7,BA1,1))</f>
        <v/>
      </c>
      <c r="BB16" s="229" t="str">
        <f>IF(入力シート!$I$7="","",MID(入力シート!$I$7,BB1,1))</f>
        <v/>
      </c>
      <c r="BC16" s="229" t="str">
        <f>IF(入力シート!$I$7="","",MID(入力シート!$I$7,BC1,1))</f>
        <v/>
      </c>
      <c r="BD16" s="229" t="str">
        <f>IF(入力シート!$I$7="","",MID(入力シート!$I$7,BD1,1))</f>
        <v/>
      </c>
      <c r="BE16" s="230" t="str">
        <f>IF(入力シート!$I$7="","",MID(入力シート!$I$7,BE1,1))</f>
        <v/>
      </c>
    </row>
    <row r="17" spans="1:60" s="167" customFormat="1" ht="16.5" customHeight="1" thickBot="1">
      <c r="A17" s="403" t="s">
        <v>5</v>
      </c>
      <c r="B17" s="404"/>
      <c r="C17" s="404"/>
      <c r="D17" s="404"/>
      <c r="E17" s="404"/>
      <c r="F17" s="404"/>
      <c r="G17" s="559"/>
      <c r="H17" s="581" t="str">
        <f>IF(入力シート!$I$6="","",MID(入力シート!$I$6,H2,1))</f>
        <v/>
      </c>
      <c r="I17" s="557"/>
      <c r="J17" s="557" t="str">
        <f>IF(入力シート!$I$6="","",MID(入力シート!$I$6,J2,1))</f>
        <v/>
      </c>
      <c r="K17" s="557"/>
      <c r="L17" s="557" t="str">
        <f>IF(入力シート!$I$6="","",MID(入力シート!$I$6,L2,1))</f>
        <v/>
      </c>
      <c r="M17" s="557"/>
      <c r="N17" s="557" t="str">
        <f>IF(入力シート!$I$6="","",MID(入力シート!$I$6,N2,1))</f>
        <v/>
      </c>
      <c r="O17" s="557"/>
      <c r="P17" s="557" t="str">
        <f>IF(入力シート!$I$6="","",MID(入力シート!$I$6,P2,1))</f>
        <v/>
      </c>
      <c r="Q17" s="557"/>
      <c r="R17" s="557" t="str">
        <f>IF(入力シート!$I$6="","",MID(入力シート!$I$6,R2,1))</f>
        <v/>
      </c>
      <c r="S17" s="557"/>
      <c r="T17" s="557" t="str">
        <f>IF(入力シート!$I$6="","",MID(入力シート!$I$6,T2,1))</f>
        <v/>
      </c>
      <c r="U17" s="557"/>
      <c r="V17" s="557" t="str">
        <f>IF(入力シート!$I$6="","",MID(入力シート!$I$6,V2,1))</f>
        <v/>
      </c>
      <c r="W17" s="557"/>
      <c r="X17" s="557" t="str">
        <f>IF(入力シート!$I$6="","",MID(入力シート!$I$6,X2,1))</f>
        <v/>
      </c>
      <c r="Y17" s="557"/>
      <c r="Z17" s="557" t="str">
        <f>IF(入力シート!$I$6="","",MID(入力シート!$I$6,Z2,1))</f>
        <v/>
      </c>
      <c r="AA17" s="557"/>
      <c r="AB17" s="557" t="str">
        <f>IF(入力シート!$I$6="","",MID(入力シート!$I$6,AB2,1))</f>
        <v/>
      </c>
      <c r="AC17" s="557"/>
      <c r="AD17" s="557" t="str">
        <f>IF(入力シート!$I$6="","",MID(入力シート!$I$6,AD2,1))</f>
        <v/>
      </c>
      <c r="AE17" s="557"/>
      <c r="AF17" s="557" t="str">
        <f>IF(入力シート!$I$6="","",MID(入力シート!$I$6,AF2,1))</f>
        <v/>
      </c>
      <c r="AG17" s="557"/>
      <c r="AH17" s="557" t="str">
        <f>IF(入力シート!$I$6="","",MID(入力シート!$I$6,AH2,1))</f>
        <v/>
      </c>
      <c r="AI17" s="557"/>
      <c r="AJ17" s="557" t="str">
        <f>IF(入力シート!$I$6="","",MID(入力シート!$I$6,AJ2,1))</f>
        <v/>
      </c>
      <c r="AK17" s="557"/>
      <c r="AL17" s="557" t="str">
        <f>IF(入力シート!$I$6="","",MID(入力シート!$I$6,AL2,1))</f>
        <v/>
      </c>
      <c r="AM17" s="557"/>
      <c r="AN17" s="557" t="str">
        <f>IF(入力シート!$I$6="","",MID(入力シート!$I$6,AN2,1))</f>
        <v/>
      </c>
      <c r="AO17" s="557"/>
      <c r="AP17" s="557" t="str">
        <f>IF(入力シート!$I$6="","",MID(入力シート!$I$6,AP2,1))</f>
        <v/>
      </c>
      <c r="AQ17" s="557"/>
      <c r="AR17" s="557" t="str">
        <f>IF(入力シート!$I$6="","",MID(入力シート!$I$6,AR2,1))</f>
        <v/>
      </c>
      <c r="AS17" s="557"/>
      <c r="AT17" s="557" t="str">
        <f>IF(入力シート!$I$6="","",MID(入力シート!$I$6,AT2,1))</f>
        <v/>
      </c>
      <c r="AU17" s="557"/>
      <c r="AV17" s="557" t="str">
        <f>IF(入力シート!$I$6="","",MID(入力シート!$I$6,AV2,1))</f>
        <v/>
      </c>
      <c r="AW17" s="557"/>
      <c r="AX17" s="557" t="str">
        <f>IF(入力シート!$I$6="","",MID(入力シート!$I$6,AX2,1))</f>
        <v/>
      </c>
      <c r="AY17" s="557"/>
      <c r="AZ17" s="557" t="str">
        <f>IF(入力シート!$I$6="","",MID(入力シート!$I$6,AZ2,1))</f>
        <v/>
      </c>
      <c r="BA17" s="557"/>
      <c r="BB17" s="557" t="str">
        <f>IF(入力シート!$I$6="","",MID(入力シート!$I$6,BB2,1))</f>
        <v/>
      </c>
      <c r="BC17" s="557"/>
      <c r="BD17" s="557" t="str">
        <f>IF(入力シート!$I$6="","",MID(入力シート!$I$6,BD2,1))</f>
        <v/>
      </c>
      <c r="BE17" s="570"/>
    </row>
    <row r="18" spans="1:60" s="167" customFormat="1" ht="16.5" customHeight="1" thickBot="1"/>
    <row r="19" spans="1:60" s="167" customFormat="1" ht="16.5" customHeight="1" thickBot="1">
      <c r="A19" s="403" t="s">
        <v>7</v>
      </c>
      <c r="B19" s="404"/>
      <c r="C19" s="404"/>
      <c r="D19" s="404"/>
      <c r="E19" s="404"/>
      <c r="F19" s="404"/>
      <c r="G19" s="559"/>
      <c r="H19" s="552" t="str">
        <f>IF(入力シート!$I$8="","",MID(入力シート!$I$8,H2,1))</f>
        <v/>
      </c>
      <c r="I19" s="551"/>
      <c r="J19" s="550" t="str">
        <f>IF(入力シート!$I$8="","",MID(入力シート!$I$8,J2,1))</f>
        <v/>
      </c>
      <c r="K19" s="551"/>
      <c r="L19" s="550" t="str">
        <f>IF(入力シート!$I$8="","",MID(入力シート!$I$8,L2,1))</f>
        <v/>
      </c>
      <c r="M19" s="551"/>
      <c r="N19" s="550" t="str">
        <f>IF(入力シート!$I$8="","",MID(入力シート!$I$8,N2,1))</f>
        <v/>
      </c>
      <c r="O19" s="551"/>
      <c r="P19" s="550" t="str">
        <f>IF(入力シート!$I$8="","",MID(入力シート!$I$8,P2,1))</f>
        <v/>
      </c>
      <c r="Q19" s="551"/>
      <c r="R19" s="550" t="str">
        <f>IF(入力シート!$I$8="","",MID(入力シート!$I$8,R2,1))</f>
        <v/>
      </c>
      <c r="S19" s="551"/>
      <c r="T19" s="550" t="str">
        <f>IF(入力シート!$I$8="","",MID(入力シート!$I$8,T2,1))</f>
        <v/>
      </c>
      <c r="U19" s="551"/>
      <c r="V19" s="550" t="str">
        <f>IF(入力シート!$I$8="","",MID(入力シート!$I$8,V2,1))</f>
        <v/>
      </c>
      <c r="W19" s="551"/>
      <c r="X19" s="550" t="str">
        <f>IF(入力シート!$I$8="","",MID(入力シート!$I$8,X2,1))</f>
        <v/>
      </c>
      <c r="Y19" s="551"/>
      <c r="Z19" s="550" t="str">
        <f>IF(入力シート!$I$8="","",MID(入力シート!$I$8,Z2,1))</f>
        <v/>
      </c>
      <c r="AA19" s="551"/>
      <c r="AB19" s="550" t="str">
        <f>IF(入力シート!$I$8="","",MID(入力シート!$I$8,AB2,1))</f>
        <v/>
      </c>
      <c r="AC19" s="551"/>
      <c r="AD19" s="550" t="str">
        <f>IF(入力シート!$I$8="","",MID(入力シート!$I$8,AD2,1))</f>
        <v/>
      </c>
      <c r="AE19" s="551"/>
      <c r="AF19" s="550" t="str">
        <f>IF(入力シート!$I$8="","",MID(入力シート!$I$8,AF2,1))</f>
        <v/>
      </c>
      <c r="AG19" s="551"/>
      <c r="AH19" s="550" t="str">
        <f>IF(入力シート!$I$8="","",MID(入力シート!$I$8,AH2,1))</f>
        <v/>
      </c>
      <c r="AI19" s="551"/>
      <c r="AJ19" s="565" t="str">
        <f>IF(入力シート!$I$8="","",MID(入力シート!$I$8,AJ2,1))</f>
        <v/>
      </c>
      <c r="AK19" s="565"/>
      <c r="AL19" s="565" t="str">
        <f>IF(入力シート!$I$8="","",MID(入力シート!$I$8,AL2,1))</f>
        <v/>
      </c>
      <c r="AM19" s="565"/>
      <c r="AN19" s="550" t="str">
        <f>IF(入力シート!$I$8="","",MID(入力シート!$I$8,AN2,1))</f>
        <v/>
      </c>
      <c r="AO19" s="551"/>
      <c r="AP19" s="550" t="str">
        <f>IF(入力シート!$I$8="","",MID(入力シート!$I$8,AP2,1))</f>
        <v/>
      </c>
      <c r="AQ19" s="551"/>
      <c r="AR19" s="550" t="str">
        <f>IF(入力シート!$I$8="","",MID(入力シート!$I$8,AR2,1))</f>
        <v/>
      </c>
      <c r="AS19" s="554"/>
      <c r="AV19" s="231"/>
      <c r="AW19" s="232"/>
      <c r="AX19" s="232"/>
      <c r="AY19" s="232"/>
      <c r="AZ19" s="232"/>
      <c r="BA19" s="232"/>
      <c r="BB19" s="233"/>
    </row>
    <row r="20" spans="1:60" s="167" customFormat="1" ht="16.5" customHeight="1" thickBot="1">
      <c r="AF20" s="225"/>
      <c r="AG20" s="225"/>
      <c r="AH20" s="225"/>
      <c r="AI20" s="225"/>
      <c r="AJ20" s="225"/>
      <c r="AK20" s="225"/>
      <c r="AL20" s="225"/>
      <c r="AV20" s="234"/>
      <c r="AW20" s="225"/>
      <c r="AX20" s="225"/>
      <c r="AY20" s="225"/>
      <c r="AZ20" s="225"/>
      <c r="BA20" s="225"/>
      <c r="BB20" s="235"/>
    </row>
    <row r="21" spans="1:60" s="167" customFormat="1" ht="16.5" customHeight="1">
      <c r="A21" s="572" t="s">
        <v>6</v>
      </c>
      <c r="B21" s="572"/>
      <c r="C21" s="572"/>
      <c r="D21" s="572"/>
      <c r="E21" s="572"/>
      <c r="F21" s="572"/>
      <c r="G21" s="573"/>
      <c r="H21" s="236" t="str">
        <f>IF(入力シート!$I$10="","",MID(入力シート!$I$10,H1,1))</f>
        <v/>
      </c>
      <c r="I21" s="237" t="str">
        <f>IF(入力シート!$I$10="","",MID(入力シート!$I$10,I1,1))</f>
        <v/>
      </c>
      <c r="J21" s="237" t="str">
        <f>IF(入力シート!$I$10="","",MID(入力シート!$I$10,J1,1))</f>
        <v/>
      </c>
      <c r="K21" s="237" t="str">
        <f>IF(入力シート!$I$10="","",MID(入力シート!$I$10,K1,1))</f>
        <v/>
      </c>
      <c r="L21" s="237" t="str">
        <f>IF(入力シート!$I$10="","",MID(入力シート!$I$10,L1,1))</f>
        <v/>
      </c>
      <c r="M21" s="237" t="str">
        <f>IF(入力シート!$I$10="","",MID(入力シート!$I$10,M1,1))</f>
        <v/>
      </c>
      <c r="N21" s="237" t="str">
        <f>IF(入力シート!$I$10="","",MID(入力シート!$I$10,N1,1))</f>
        <v/>
      </c>
      <c r="O21" s="237" t="str">
        <f>IF(入力シート!$I$10="","",MID(入力シート!$I$10,O1,1))</f>
        <v/>
      </c>
      <c r="P21" s="237" t="str">
        <f>IF(入力シート!$I$10="","",MID(入力シート!$I$10,P1,1))</f>
        <v/>
      </c>
      <c r="Q21" s="237" t="str">
        <f>IF(入力シート!$I$10="","",MID(入力シート!$I$10,Q1,1))</f>
        <v/>
      </c>
      <c r="R21" s="237" t="str">
        <f>IF(入力シート!$I$10="","",MID(入力シート!$I$10,R1,1))</f>
        <v/>
      </c>
      <c r="S21" s="237" t="str">
        <f>IF(入力シート!$I$10="","",MID(入力シート!$I$10,S1,1))</f>
        <v/>
      </c>
      <c r="T21" s="237" t="str">
        <f>IF(入力シート!$I$10="","",MID(入力シート!$I$10,T1,1))</f>
        <v/>
      </c>
      <c r="U21" s="237" t="str">
        <f>IF(入力シート!$I$10="","",MID(入力シート!$I$10,U1,1))</f>
        <v/>
      </c>
      <c r="V21" s="237" t="str">
        <f>IF(入力シート!$I$10="","",MID(入力シート!$I$10,V1,1))</f>
        <v/>
      </c>
      <c r="W21" s="237" t="str">
        <f>IF(入力シート!$I$10="","",MID(入力シート!$I$10,W1,1))</f>
        <v/>
      </c>
      <c r="X21" s="237" t="str">
        <f>IF(入力シート!$I$10="","",MID(入力シート!$I$10,X1,1))</f>
        <v/>
      </c>
      <c r="Y21" s="237" t="str">
        <f>IF(入力シート!$I$10="","",MID(入力シート!$I$10,Y1,1))</f>
        <v/>
      </c>
      <c r="Z21" s="237" t="str">
        <f>IF(入力シート!$I$10="","",MID(入力シート!$I$10,Z1,1))</f>
        <v/>
      </c>
      <c r="AA21" s="237" t="str">
        <f>IF(入力シート!$I$10="","",MID(入力シート!$I$10,AA1,1))</f>
        <v/>
      </c>
      <c r="AB21" s="237" t="str">
        <f>IF(入力シート!$I$10="","",MID(入力シート!$I$10,AB1,1))</f>
        <v/>
      </c>
      <c r="AC21" s="237" t="str">
        <f>IF(入力シート!$I$10="","",MID(入力シート!$I$10,AC1,1))</f>
        <v/>
      </c>
      <c r="AD21" s="237" t="str">
        <f>IF(入力シート!$I$10="","",MID(入力シート!$I$10,AD1,1))</f>
        <v/>
      </c>
      <c r="AE21" s="237" t="str">
        <f>IF(入力シート!$I$10="","",MID(入力シート!$I$10,AE1,1))</f>
        <v/>
      </c>
      <c r="AF21" s="237" t="str">
        <f>IF(入力シート!$I$10="","",MID(入力シート!$I$10,AF1,1))</f>
        <v/>
      </c>
      <c r="AG21" s="237" t="str">
        <f>IF(入力シート!$I$10="","",MID(入力シート!$I$10,AG1,1))</f>
        <v/>
      </c>
      <c r="AH21" s="237" t="str">
        <f>IF(入力シート!$I$10="","",MID(入力シート!$I$10,AH1,1))</f>
        <v/>
      </c>
      <c r="AI21" s="237" t="str">
        <f>IF(入力シート!$I$10="","",MID(入力シート!$I$10,AI1,1))</f>
        <v/>
      </c>
      <c r="AJ21" s="237" t="str">
        <f>IF(入力シート!$I$10="","",MID(入力シート!$I$10,AJ1,1))</f>
        <v/>
      </c>
      <c r="AK21" s="237" t="str">
        <f>IF(入力シート!$I$10="","",MID(入力シート!$I$10,AK1,1))</f>
        <v/>
      </c>
      <c r="AL21" s="237" t="str">
        <f>IF(入力シート!$I$10="","",MID(入力シート!$I$10,AL1,1))</f>
        <v/>
      </c>
      <c r="AM21" s="237" t="str">
        <f>IF(入力シート!$I$10="","",MID(入力シート!$I$10,AM1,1))</f>
        <v/>
      </c>
      <c r="AN21" s="237" t="str">
        <f>IF(入力シート!$I$10="","",MID(入力シート!$I$10,AN1,1))</f>
        <v/>
      </c>
      <c r="AO21" s="237" t="str">
        <f>IF(入力シート!$I$10="","",MID(入力シート!$I$10,AO1,1))</f>
        <v/>
      </c>
      <c r="AP21" s="237" t="str">
        <f>IF(入力シート!$I$10="","",MID(入力シート!$I$10,AP1,1))</f>
        <v/>
      </c>
      <c r="AQ21" s="237" t="str">
        <f>IF(入力シート!$I$10="","",MID(入力シート!$I$10,AQ1,1))</f>
        <v/>
      </c>
      <c r="AR21" s="237" t="str">
        <f>IF(入力シート!$I$10="","",MID(入力シート!$I$10,AR1,1))</f>
        <v/>
      </c>
      <c r="AS21" s="238" t="str">
        <f>IF(入力シート!$I$10="","",MID(入力シート!$I$10,AS1,1))</f>
        <v/>
      </c>
      <c r="AT21" s="225"/>
      <c r="AU21" s="225"/>
      <c r="AV21" s="234"/>
      <c r="AW21" s="225"/>
      <c r="AX21" s="225"/>
      <c r="AY21" s="225"/>
      <c r="AZ21" s="225"/>
      <c r="BA21" s="225"/>
      <c r="BB21" s="235"/>
      <c r="BH21" s="227"/>
    </row>
    <row r="22" spans="1:60" s="167" customFormat="1" ht="16.5" customHeight="1" thickBot="1">
      <c r="A22" s="560" t="s">
        <v>8</v>
      </c>
      <c r="B22" s="567"/>
      <c r="C22" s="567"/>
      <c r="D22" s="567"/>
      <c r="E22" s="567"/>
      <c r="F22" s="567"/>
      <c r="G22" s="568"/>
      <c r="H22" s="615" t="str">
        <f>IF(入力シート!$I$9="","",MID(入力シート!$I$9,H2,1))</f>
        <v/>
      </c>
      <c r="I22" s="557"/>
      <c r="J22" s="557" t="str">
        <f>IF(入力シート!$I$9="","",MID(入力シート!$I$9,J2,1))</f>
        <v/>
      </c>
      <c r="K22" s="557"/>
      <c r="L22" s="557" t="str">
        <f>IF(入力シート!$I$9="","",MID(入力シート!$I$9,L2,1))</f>
        <v/>
      </c>
      <c r="M22" s="557"/>
      <c r="N22" s="557" t="str">
        <f>IF(入力シート!$I$9="","",MID(入力シート!$I$9,N2,1))</f>
        <v/>
      </c>
      <c r="O22" s="557"/>
      <c r="P22" s="557" t="str">
        <f>IF(入力シート!$I$9="","",MID(入力シート!$I$9,P2,1))</f>
        <v/>
      </c>
      <c r="Q22" s="557"/>
      <c r="R22" s="557" t="str">
        <f>IF(入力シート!$I$9="","",MID(入力シート!$I$9,R2,1))</f>
        <v/>
      </c>
      <c r="S22" s="557"/>
      <c r="T22" s="557" t="str">
        <f>IF(入力シート!$I$9="","",MID(入力シート!$I$9,T2,1))</f>
        <v/>
      </c>
      <c r="U22" s="557"/>
      <c r="V22" s="557" t="str">
        <f>IF(入力シート!$I$9="","",MID(入力シート!$I$9,V2,1))</f>
        <v/>
      </c>
      <c r="W22" s="557"/>
      <c r="X22" s="557" t="str">
        <f>IF(入力シート!$I$9="","",MID(入力シート!$I$9,X2,1))</f>
        <v/>
      </c>
      <c r="Y22" s="557"/>
      <c r="Z22" s="557" t="str">
        <f>IF(入力シート!$I$9="","",MID(入力シート!$I$9,Z2,1))</f>
        <v/>
      </c>
      <c r="AA22" s="557"/>
      <c r="AB22" s="557" t="str">
        <f>IF(入力シート!$I$9="","",MID(入力シート!$I$9,AB2,1))</f>
        <v/>
      </c>
      <c r="AC22" s="557"/>
      <c r="AD22" s="557" t="str">
        <f>IF(入力シート!$I$9="","",MID(入力シート!$I$9,AD2,1))</f>
        <v/>
      </c>
      <c r="AE22" s="557"/>
      <c r="AF22" s="557" t="str">
        <f>IF(入力シート!$I$9="","",MID(入力シート!$I$9,AF2,1))</f>
        <v/>
      </c>
      <c r="AG22" s="557"/>
      <c r="AH22" s="557" t="str">
        <f>IF(入力シート!$I$9="","",MID(入力シート!$I$9,AH2,1))</f>
        <v/>
      </c>
      <c r="AI22" s="557"/>
      <c r="AJ22" s="557" t="str">
        <f>IF(入力シート!$I$9="","",MID(入力シート!$I$9,AJ2,1))</f>
        <v/>
      </c>
      <c r="AK22" s="557"/>
      <c r="AL22" s="557" t="str">
        <f>IF(入力シート!$I$9="","",MID(入力シート!$I$9,AL2,1))</f>
        <v/>
      </c>
      <c r="AM22" s="557"/>
      <c r="AN22" s="557" t="str">
        <f>IF(入力シート!$I$9="","",MID(入力シート!$I$9,AN2,1))</f>
        <v/>
      </c>
      <c r="AO22" s="557"/>
      <c r="AP22" s="557" t="str">
        <f>IF(入力シート!$I$9="","",MID(入力シート!$I$9,AP2,1))</f>
        <v/>
      </c>
      <c r="AQ22" s="557"/>
      <c r="AR22" s="281" t="str">
        <f>IF(入力シート!$I$9="","",MID(入力シート!$I$9,AR2,1))</f>
        <v/>
      </c>
      <c r="AS22" s="282"/>
      <c r="AT22" s="225"/>
      <c r="AU22" s="225"/>
      <c r="AV22" s="239"/>
      <c r="AW22" s="240"/>
      <c r="AX22" s="240"/>
      <c r="AY22" s="240"/>
      <c r="AZ22" s="173" t="s">
        <v>103</v>
      </c>
      <c r="BA22" s="240"/>
      <c r="BB22" s="241"/>
    </row>
    <row r="23" spans="1:60" s="167" customFormat="1" ht="16.5" customHeight="1" thickBot="1"/>
    <row r="24" spans="1:60" s="167" customFormat="1" ht="16.5" customHeight="1" thickBot="1">
      <c r="A24" s="560" t="s">
        <v>9</v>
      </c>
      <c r="B24" s="567"/>
      <c r="C24" s="567"/>
      <c r="D24" s="567"/>
      <c r="E24" s="567"/>
      <c r="F24" s="567"/>
      <c r="G24" s="568"/>
      <c r="H24" s="174" t="str">
        <f>IF(入力シート!$I$11="","",MID(入力シート!$I$11,1,1))</f>
        <v/>
      </c>
      <c r="I24" s="175" t="str">
        <f>IF(入力シート!$I$11="","",MID(入力シート!$I$11,2,1))</f>
        <v/>
      </c>
      <c r="J24" s="175" t="str">
        <f>IF(入力シート!$I$11="","",MID(入力シート!$I$11,3,1))</f>
        <v/>
      </c>
      <c r="K24" s="175" t="s">
        <v>10</v>
      </c>
      <c r="L24" s="175" t="str">
        <f>IF(入力シート!$L$11="","",MID(入力シート!$L$11,1,1))</f>
        <v/>
      </c>
      <c r="M24" s="175" t="str">
        <f>IF(入力シート!$L$11="","",MID(入力シート!$L$11,2,1))</f>
        <v/>
      </c>
      <c r="N24" s="175" t="str">
        <f>IF(入力シート!$L$11="","",MID(入力シート!$L$11,3,1))</f>
        <v/>
      </c>
      <c r="O24" s="176" t="str">
        <f>IF(入力シート!$L$11="","",MID(入力シート!$L$11,4,1))</f>
        <v/>
      </c>
      <c r="R24" s="560" t="s">
        <v>11</v>
      </c>
      <c r="S24" s="567"/>
      <c r="T24" s="567"/>
      <c r="U24" s="567"/>
      <c r="V24" s="567"/>
      <c r="W24" s="567"/>
      <c r="X24" s="568"/>
      <c r="Y24" s="569" t="str">
        <f>IF(入力シート!$N$12="","",MID(入力シート!$N$12,H2,1))</f>
        <v/>
      </c>
      <c r="Z24" s="565"/>
      <c r="AA24" s="565" t="str">
        <f>IF(入力シート!$N$12="","",MID(入力シート!$N$12,J2,1))</f>
        <v/>
      </c>
      <c r="AB24" s="565"/>
      <c r="AC24" s="565" t="str">
        <f>IF(入力シート!$N$12="","",MID(入力シート!$N$12,L2,1))</f>
        <v/>
      </c>
      <c r="AD24" s="565"/>
      <c r="AE24" s="565" t="str">
        <f>IF(入力シート!$N$12="","",MID(入力シート!$N$12,N2,1))</f>
        <v/>
      </c>
      <c r="AF24" s="566"/>
      <c r="AH24" s="560" t="s">
        <v>12</v>
      </c>
      <c r="AI24" s="567"/>
      <c r="AJ24" s="567"/>
      <c r="AK24" s="567"/>
      <c r="AL24" s="567"/>
      <c r="AM24" s="567"/>
      <c r="AN24" s="568"/>
      <c r="AO24" s="569" t="str">
        <f>IF(入力シート!$V$12="","",MID(入力シート!$V$12,H2,1))</f>
        <v/>
      </c>
      <c r="AP24" s="565"/>
      <c r="AQ24" s="565" t="str">
        <f>IF(入力シート!$V$12="","",MID(入力シート!$V$12,J2,1))</f>
        <v/>
      </c>
      <c r="AR24" s="565"/>
      <c r="AS24" s="565" t="str">
        <f>IF(入力シート!$V$12="","",MID(入力シート!$V$12,L2,1))</f>
        <v/>
      </c>
      <c r="AT24" s="565"/>
      <c r="AU24" s="565" t="str">
        <f>IF(入力シート!$V$12="","",MID(入力シート!$V$12,N2,1))</f>
        <v/>
      </c>
      <c r="AV24" s="565"/>
      <c r="AW24" s="565" t="str">
        <f>IF(入力シート!$V$12="","",MID(入力シート!$V$12,P2,1))</f>
        <v/>
      </c>
      <c r="AX24" s="565"/>
      <c r="AY24" s="565" t="str">
        <f>IF(入力シート!$V$12="","",MID(入力シート!$V$12,R2,1))</f>
        <v/>
      </c>
      <c r="AZ24" s="565"/>
      <c r="BA24" s="565" t="str">
        <f>IF(入力シート!$V$12="","",MID(入力シート!$V$12,T2,1))</f>
        <v/>
      </c>
      <c r="BB24" s="566"/>
    </row>
    <row r="25" spans="1:60" s="167" customFormat="1" ht="16.5" customHeight="1" thickBot="1">
      <c r="BC25" s="242"/>
      <c r="BD25" s="242"/>
      <c r="BE25" s="242"/>
    </row>
    <row r="26" spans="1:60" s="167" customFormat="1" ht="16.5" customHeight="1">
      <c r="A26" s="582" t="s">
        <v>13</v>
      </c>
      <c r="B26" s="583"/>
      <c r="C26" s="583"/>
      <c r="D26" s="583"/>
      <c r="E26" s="583"/>
      <c r="F26" s="583"/>
      <c r="G26" s="583"/>
      <c r="H26" s="618" t="str">
        <f>IF(入力シート!$N$13="","",MID(入力シート!$N$13,H2,1))</f>
        <v/>
      </c>
      <c r="I26" s="563"/>
      <c r="J26" s="563" t="str">
        <f>IF(入力シート!$N$13="","",MID(入力シート!$N$13,J2,1))</f>
        <v/>
      </c>
      <c r="K26" s="563"/>
      <c r="L26" s="563" t="str">
        <f>IF(入力シート!$N$13="","",MID(入力シート!$N$13,L2,1))</f>
        <v/>
      </c>
      <c r="M26" s="563"/>
      <c r="N26" s="563" t="str">
        <f>IF(入力シート!$N$13="","",MID(入力シート!$N$13,N2,1))</f>
        <v/>
      </c>
      <c r="O26" s="563"/>
      <c r="P26" s="563" t="str">
        <f>IF(入力シート!$N$13="","",MID(入力シート!$N$13,P2,1))</f>
        <v/>
      </c>
      <c r="Q26" s="563"/>
      <c r="R26" s="563" t="str">
        <f>IF(入力シート!$N$13="","",MID(入力シート!$N$13,R2,1))</f>
        <v/>
      </c>
      <c r="S26" s="563"/>
      <c r="T26" s="563" t="str">
        <f>IF(入力シート!$N$13="","",MID(入力シート!$N$13,T2,1))</f>
        <v/>
      </c>
      <c r="U26" s="563"/>
      <c r="V26" s="563" t="str">
        <f>IF(入力シート!$N$13="","",MID(入力シート!$N$13,V2,1))</f>
        <v/>
      </c>
      <c r="W26" s="563"/>
      <c r="X26" s="563" t="str">
        <f>IF(入力シート!$N$13="","",MID(入力シート!$N$13,X2,1))</f>
        <v/>
      </c>
      <c r="Y26" s="563"/>
      <c r="Z26" s="563" t="str">
        <f>IF(入力シート!$N$13="","",MID(入力シート!$N$13,Z2,1))</f>
        <v/>
      </c>
      <c r="AA26" s="563"/>
      <c r="AB26" s="563" t="str">
        <f>IF(入力シート!$N$13="","",MID(入力シート!$N$13,AB2,1))</f>
        <v/>
      </c>
      <c r="AC26" s="563"/>
      <c r="AD26" s="563" t="str">
        <f>IF(入力シート!$N$13="","",MID(入力シート!$N$13,AD2,1))</f>
        <v/>
      </c>
      <c r="AE26" s="563"/>
      <c r="AF26" s="563" t="str">
        <f>IF(入力シート!$N$13="","",MID(入力シート!$N$13,AF2,1))</f>
        <v/>
      </c>
      <c r="AG26" s="563"/>
      <c r="AH26" s="563" t="str">
        <f>IF(入力シート!$N$13="","",MID(入力シート!$N$13,AH2,1))</f>
        <v/>
      </c>
      <c r="AI26" s="563"/>
      <c r="AJ26" s="563" t="str">
        <f>IF(入力シート!$N$13="","",MID(入力シート!$N$13,AJ2,1))</f>
        <v/>
      </c>
      <c r="AK26" s="563"/>
      <c r="AL26" s="563" t="str">
        <f>IF(入力シート!$N$13="","",MID(入力シート!$N$13,AL2,1))</f>
        <v/>
      </c>
      <c r="AM26" s="563"/>
      <c r="AN26" s="563" t="str">
        <f>IF(入力シート!$N$13="","",MID(入力シート!$N$13,AN2,1))</f>
        <v/>
      </c>
      <c r="AO26" s="563"/>
      <c r="AP26" s="563" t="str">
        <f>IF(入力シート!$N$13="","",MID(入力シート!$N$13,AP2,1))</f>
        <v/>
      </c>
      <c r="AQ26" s="563"/>
      <c r="AR26" s="563" t="str">
        <f>IF(入力シート!$N$13="","",MID(入力シート!$N$13,AR2,1))</f>
        <v/>
      </c>
      <c r="AS26" s="563"/>
      <c r="AT26" s="563" t="str">
        <f>IF(入力シート!$N$13="","",MID(入力シート!$N$13,AT2,1))</f>
        <v/>
      </c>
      <c r="AU26" s="563"/>
      <c r="AV26" s="563" t="str">
        <f>IF(入力シート!$N$13="","",MID(入力シート!$N$13,AV2,1))</f>
        <v/>
      </c>
      <c r="AW26" s="563"/>
      <c r="AX26" s="563" t="str">
        <f>IF(入力シート!$N$13="","",MID(入力シート!$N$13,AX2,1))</f>
        <v/>
      </c>
      <c r="AY26" s="563"/>
      <c r="AZ26" s="563" t="str">
        <f>IF(入力シート!$N$13="","",MID(入力シート!$N$13,AZ2,1))</f>
        <v/>
      </c>
      <c r="BA26" s="563"/>
      <c r="BB26" s="563" t="str">
        <f>IF(入力シート!$N$13="","",MID(入力シート!$N$13,BB2,1))</f>
        <v/>
      </c>
      <c r="BC26" s="563"/>
      <c r="BD26" s="563" t="str">
        <f>IF(入力シート!$N$13="","",MID(入力シート!$N$13,BD2,1))</f>
        <v/>
      </c>
      <c r="BE26" s="564"/>
    </row>
    <row r="27" spans="1:60" s="167" customFormat="1" ht="16.5" customHeight="1" thickBot="1">
      <c r="A27" s="585"/>
      <c r="B27" s="586"/>
      <c r="C27" s="586"/>
      <c r="D27" s="586"/>
      <c r="E27" s="586"/>
      <c r="F27" s="586"/>
      <c r="G27" s="586"/>
      <c r="H27" s="615" t="str">
        <f>IF(入力シート!$N$13="","",MID(入力シート!$CR$13,BF2,1))</f>
        <v/>
      </c>
      <c r="I27" s="557"/>
      <c r="J27" s="557" t="str">
        <f>IF(入力シート!$N$13="","",MID(入力シート!$CR$13,BH2,1))</f>
        <v/>
      </c>
      <c r="K27" s="557"/>
      <c r="L27" s="557" t="str">
        <f>IF(入力シート!$N$13="","",MID(入力シート!$CR$13,BJ2,1))</f>
        <v/>
      </c>
      <c r="M27" s="557"/>
      <c r="N27" s="557" t="str">
        <f>IF(入力シート!$N$13="","",MID(入力シート!$CR$13,BL2,1))</f>
        <v/>
      </c>
      <c r="O27" s="557"/>
      <c r="P27" s="557" t="str">
        <f>IF(入力シート!$N$13="","",MID(入力シート!$CR$13,BN2,1))</f>
        <v/>
      </c>
      <c r="Q27" s="557"/>
      <c r="R27" s="557" t="str">
        <f>IF(入力シート!$N$13="","",MID(入力シート!$CR$13,BP2,1))</f>
        <v/>
      </c>
      <c r="S27" s="557"/>
      <c r="T27" s="557" t="str">
        <f>IF(入力シート!$N$13="","",MID(入力シート!$CR$13,BR2,1))</f>
        <v/>
      </c>
      <c r="U27" s="557"/>
      <c r="V27" s="557" t="str">
        <f>IF(入力シート!$N$13="","",MID(入力シート!$CR$13,BT2,1))</f>
        <v/>
      </c>
      <c r="W27" s="557"/>
      <c r="X27" s="557" t="str">
        <f>IF(入力シート!$N$13="","",MID(入力シート!$CR$13,BV2,1))</f>
        <v/>
      </c>
      <c r="Y27" s="557"/>
      <c r="Z27" s="557" t="str">
        <f>IF(入力シート!$N$13="","",MID(入力シート!$CR$13,BX2,1))</f>
        <v/>
      </c>
      <c r="AA27" s="557"/>
      <c r="AB27" s="557" t="str">
        <f>IF(入力シート!$N$13="","",MID(入力シート!$CR$13,DM2,1))</f>
        <v/>
      </c>
      <c r="AC27" s="557"/>
      <c r="AD27" s="557" t="str">
        <f>IF(入力シート!$N$13="","",MID(入力シート!$CR$13,DO2,1))</f>
        <v/>
      </c>
      <c r="AE27" s="557"/>
      <c r="AF27" s="557" t="str">
        <f>IF(入力シート!$N$13="","",MID(入力シート!$CR$13,DQ2,1))</f>
        <v/>
      </c>
      <c r="AG27" s="557"/>
      <c r="AH27" s="557" t="str">
        <f>IF(入力シート!$N$13="","",MID(入力シート!$CR$13,DS2,1))</f>
        <v/>
      </c>
      <c r="AI27" s="557"/>
      <c r="AJ27" s="557" t="str">
        <f>IF(入力シート!$N$13="","",MID(入力シート!$CR$13,DU2,1))</f>
        <v/>
      </c>
      <c r="AK27" s="557"/>
      <c r="AL27" s="557" t="str">
        <f>IF(入力シート!$N$13="","",MID(入力シート!$CR$13,DW2,1))</f>
        <v/>
      </c>
      <c r="AM27" s="557"/>
      <c r="AN27" s="557" t="str">
        <f>IF(入力シート!$N$13="","",MID(入力シート!$CR$13,DY2,1))</f>
        <v/>
      </c>
      <c r="AO27" s="557"/>
      <c r="AP27" s="557" t="str">
        <f>IF(入力シート!$N$13="","",MID(入力シート!$CR$13,EA2,1))</f>
        <v/>
      </c>
      <c r="AQ27" s="557"/>
      <c r="AR27" s="557" t="str">
        <f>IF(入力シート!$N$13="","",MID(入力シート!$CR$13,EC2,1))</f>
        <v/>
      </c>
      <c r="AS27" s="557"/>
      <c r="AT27" s="557" t="str">
        <f>IF(入力シート!$N$13="","",MID(入力シート!$CR$13,EE2,1))</f>
        <v/>
      </c>
      <c r="AU27" s="557"/>
      <c r="AV27" s="557" t="str">
        <f>IF(入力シート!$N$13="","",MID(入力シート!$CR$13,EG2,1))</f>
        <v/>
      </c>
      <c r="AW27" s="557"/>
      <c r="AX27" s="557" t="str">
        <f>IF(入力シート!$N$13="","",MID(入力シート!$CR$13,EI2,1))</f>
        <v/>
      </c>
      <c r="AY27" s="557"/>
      <c r="AZ27" s="557" t="str">
        <f>IF(入力シート!$N$13="","",MID(入力シート!$CR$13,EK2,1))</f>
        <v/>
      </c>
      <c r="BA27" s="557"/>
      <c r="BB27" s="557" t="str">
        <f>IF(入力シート!$N$13="","",MID(入力シート!$CR$13,EM2,1))</f>
        <v/>
      </c>
      <c r="BC27" s="557"/>
      <c r="BD27" s="557" t="str">
        <f>IF(入力シート!$N$13="","",MID(入力シート!$CR$13,EO2,1))</f>
        <v/>
      </c>
      <c r="BE27" s="570"/>
    </row>
    <row r="28" spans="1:60" s="167" customFormat="1" ht="16.5" customHeight="1" thickBot="1"/>
    <row r="29" spans="1:60" s="167" customFormat="1" ht="16.5" customHeight="1" thickBot="1">
      <c r="A29" s="560" t="s">
        <v>14</v>
      </c>
      <c r="B29" s="567"/>
      <c r="C29" s="567"/>
      <c r="D29" s="567"/>
      <c r="E29" s="567"/>
      <c r="F29" s="567"/>
      <c r="G29" s="567"/>
      <c r="H29" s="174" t="str">
        <f>IF(入力シート!$I$14="","",MID(入力シート!$I$14,H1,1))</f>
        <v/>
      </c>
      <c r="I29" s="175" t="str">
        <f>IF(入力シート!$I$14="","",MID(入力シート!$I$14,I1,1))</f>
        <v/>
      </c>
      <c r="J29" s="175" t="str">
        <f>IF(入力シート!$I$14="","",MID(入力シート!$I$14,J1,1))</f>
        <v/>
      </c>
      <c r="K29" s="175" t="str">
        <f>IF(入力シート!$I$14="","",MID(入力シート!$I$14,K1,1))</f>
        <v/>
      </c>
      <c r="L29" s="175" t="str">
        <f>IF(入力シート!$I$14="","",MID(入力シート!$I$14,L1,1))</f>
        <v/>
      </c>
      <c r="M29" s="175" t="str">
        <f>IF(入力シート!$I$14="","",MID(入力シート!$I$14,M1,1))</f>
        <v/>
      </c>
      <c r="N29" s="175" t="str">
        <f>IF(入力シート!$I$14="","",MID(入力シート!$I$14,N1,1))</f>
        <v/>
      </c>
      <c r="O29" s="175" t="str">
        <f>IF(入力シート!$I$14="","",MID(入力シート!$I$14,O1,1))</f>
        <v/>
      </c>
      <c r="P29" s="175" t="str">
        <f>IF(入力シート!$I$14="","",MID(入力シート!$I$14,P1,1))</f>
        <v/>
      </c>
      <c r="Q29" s="175" t="str">
        <f>IF(入力シート!$I$14="","",MID(入力シート!$I$14,Q1,1))</f>
        <v/>
      </c>
      <c r="R29" s="175" t="str">
        <f>IF(入力シート!$I$14="","",MID(入力シート!$I$14,R1,1))</f>
        <v/>
      </c>
      <c r="S29" s="175" t="str">
        <f>IF(入力シート!$I$14="","",MID(入力シート!$I$14,S1,1))</f>
        <v/>
      </c>
      <c r="T29" s="176" t="str">
        <f>IF(入力シート!$I$14="","",MID(入力シート!$I$14,T1,1))</f>
        <v/>
      </c>
      <c r="X29" s="616" t="s">
        <v>15</v>
      </c>
      <c r="Y29" s="617"/>
      <c r="Z29" s="617"/>
      <c r="AA29" s="617"/>
      <c r="AB29" s="617"/>
      <c r="AC29" s="617"/>
      <c r="AD29" s="617"/>
      <c r="AE29" s="174" t="str">
        <f>IF(入力シート!$V$14="","",MID(入力シート!$V$14,H1,1))</f>
        <v/>
      </c>
      <c r="AF29" s="175" t="str">
        <f>IF(入力シート!$V$14="","",MID(入力シート!$V$14,I1,1))</f>
        <v/>
      </c>
      <c r="AG29" s="175" t="str">
        <f>IF(入力シート!$V$14="","",MID(入力シート!$V$14,J1,1))</f>
        <v/>
      </c>
      <c r="AH29" s="175" t="str">
        <f>IF(入力シート!$V$14="","",MID(入力シート!$V$14,K1,1))</f>
        <v/>
      </c>
      <c r="AI29" s="175" t="str">
        <f>IF(入力シート!$V$14="","",MID(入力シート!$V$14,L1,1))</f>
        <v/>
      </c>
      <c r="AJ29" s="175" t="str">
        <f>IF(入力シート!$V$14="","",MID(入力シート!$V$14,M1,1))</f>
        <v/>
      </c>
      <c r="AK29" s="175" t="str">
        <f>IF(入力シート!$V$14="","",MID(入力シート!$V$14,N1,1))</f>
        <v/>
      </c>
      <c r="AL29" s="175" t="str">
        <f>IF(入力シート!$V$14="","",MID(入力シート!$V$14,O1,1))</f>
        <v/>
      </c>
      <c r="AM29" s="175" t="str">
        <f>IF(入力シート!$V$14="","",MID(入力シート!$V$14,P1,1))</f>
        <v/>
      </c>
      <c r="AN29" s="175" t="str">
        <f>IF(入力シート!$V$14="","",MID(入力シート!$V$14,Q1,1))</f>
        <v/>
      </c>
      <c r="AO29" s="175" t="str">
        <f>IF(入力シート!$V$14="","",MID(入力シート!$V$14,R1,1))</f>
        <v/>
      </c>
      <c r="AP29" s="176" t="str">
        <f>IF(入力シート!$V$14="","",MID(入力シート!$V$14,S1,1))</f>
        <v/>
      </c>
    </row>
    <row r="30" spans="1:60" s="167" customFormat="1" ht="16.5" customHeight="1" thickBot="1"/>
    <row r="31" spans="1:60" s="167" customFormat="1" ht="16.5" customHeight="1" thickBot="1">
      <c r="A31" s="403" t="s">
        <v>29</v>
      </c>
      <c r="B31" s="404"/>
      <c r="C31" s="404"/>
      <c r="D31" s="404"/>
      <c r="E31" s="404"/>
      <c r="F31" s="404"/>
      <c r="G31" s="404"/>
      <c r="H31" s="619" t="str">
        <f>IF(入力シート!$I$15="","",IF(入力シート!$I$15=入力シート!$CU$5,1,0))</f>
        <v/>
      </c>
      <c r="I31" s="620"/>
      <c r="K31" s="167">
        <v>1</v>
      </c>
      <c r="L31" s="167" t="s">
        <v>1</v>
      </c>
      <c r="M31" s="137" t="s">
        <v>17</v>
      </c>
      <c r="T31" s="167">
        <v>0</v>
      </c>
      <c r="U31" s="167" t="s">
        <v>1</v>
      </c>
      <c r="V31" s="137" t="s">
        <v>18</v>
      </c>
    </row>
    <row r="32" spans="1:60" s="167" customFormat="1" ht="16.5" customHeight="1" thickBot="1">
      <c r="A32" s="403" t="s">
        <v>30</v>
      </c>
      <c r="B32" s="404"/>
      <c r="C32" s="404"/>
      <c r="D32" s="404"/>
      <c r="E32" s="404"/>
      <c r="F32" s="404"/>
      <c r="G32" s="404"/>
      <c r="H32" s="552" t="str">
        <f>IF(入力シート!$I$15="","",IF($H$31=1,入力シート!$R$15,""))</f>
        <v/>
      </c>
      <c r="I32" s="553"/>
      <c r="J32" s="553"/>
      <c r="K32" s="553"/>
      <c r="L32" s="553"/>
      <c r="M32" s="553"/>
      <c r="N32" s="553"/>
      <c r="O32" s="553"/>
      <c r="P32" s="553"/>
      <c r="Q32" s="553"/>
      <c r="R32" s="553"/>
      <c r="S32" s="553"/>
      <c r="T32" s="553"/>
      <c r="U32" s="553"/>
      <c r="V32" s="553"/>
      <c r="W32" s="554"/>
      <c r="Y32" s="403" t="s">
        <v>13</v>
      </c>
      <c r="Z32" s="404"/>
      <c r="AA32" s="404"/>
      <c r="AB32" s="404"/>
      <c r="AC32" s="404"/>
      <c r="AD32" s="552" t="str">
        <f>IF($H$31=1,入力シート!$R$17,"")</f>
        <v/>
      </c>
      <c r="AE32" s="553"/>
      <c r="AF32" s="553"/>
      <c r="AG32" s="553"/>
      <c r="AH32" s="553"/>
      <c r="AI32" s="553"/>
      <c r="AJ32" s="553"/>
      <c r="AK32" s="553"/>
      <c r="AL32" s="553"/>
      <c r="AM32" s="553"/>
      <c r="AN32" s="553"/>
      <c r="AO32" s="553"/>
      <c r="AP32" s="553"/>
      <c r="AQ32" s="553"/>
      <c r="AR32" s="553"/>
      <c r="AS32" s="553"/>
      <c r="AT32" s="553"/>
      <c r="AU32" s="553"/>
      <c r="AV32" s="553"/>
      <c r="AW32" s="553"/>
      <c r="AX32" s="553"/>
      <c r="AY32" s="553"/>
      <c r="AZ32" s="553"/>
      <c r="BA32" s="553"/>
      <c r="BB32" s="553"/>
      <c r="BC32" s="553"/>
      <c r="BD32" s="553"/>
      <c r="BE32" s="554"/>
    </row>
    <row r="33" spans="1:222" s="167" customFormat="1" ht="16.5" customHeight="1" thickBot="1">
      <c r="AD33" s="243"/>
    </row>
    <row r="34" spans="1:222" s="167" customFormat="1" ht="16.5" customHeight="1" thickBot="1">
      <c r="A34" s="403" t="s">
        <v>16</v>
      </c>
      <c r="B34" s="404"/>
      <c r="C34" s="404"/>
      <c r="D34" s="404"/>
      <c r="E34" s="404"/>
      <c r="F34" s="404"/>
      <c r="G34" s="404"/>
      <c r="H34" s="552" t="str">
        <f>IF(入力シート!$I$18="","",IF(入力シート!$I$18=入力シート!$CV$5,1,0))</f>
        <v/>
      </c>
      <c r="I34" s="554"/>
      <c r="K34" s="167">
        <v>1</v>
      </c>
      <c r="L34" s="167" t="s">
        <v>1</v>
      </c>
      <c r="M34" s="137" t="s">
        <v>19</v>
      </c>
      <c r="U34" s="167">
        <v>0</v>
      </c>
      <c r="V34" s="167" t="s">
        <v>1</v>
      </c>
      <c r="W34" s="137" t="s">
        <v>20</v>
      </c>
      <c r="X34" s="137"/>
      <c r="Y34" s="137"/>
      <c r="Z34" s="137"/>
      <c r="AA34" s="137"/>
      <c r="AB34" s="137"/>
      <c r="AC34" s="137"/>
      <c r="AD34" s="137"/>
      <c r="AE34" s="137"/>
      <c r="AF34" s="137" t="s">
        <v>101</v>
      </c>
      <c r="AG34" s="137"/>
    </row>
    <row r="35" spans="1:222" s="167" customFormat="1" ht="16.5" customHeight="1" thickBot="1"/>
    <row r="36" spans="1:222" s="167" customFormat="1" ht="16.5" customHeight="1" thickBot="1">
      <c r="A36" s="403" t="s">
        <v>21</v>
      </c>
      <c r="B36" s="404"/>
      <c r="C36" s="404"/>
      <c r="D36" s="404"/>
      <c r="E36" s="404"/>
      <c r="F36" s="404"/>
      <c r="G36" s="559"/>
      <c r="H36" s="552" t="str">
        <f>IF(入力シート!$I$28="","",IF(入力シート!$I$28=入力シート!$CW$5,1,0))</f>
        <v/>
      </c>
      <c r="I36" s="554"/>
      <c r="K36" s="167">
        <v>1</v>
      </c>
      <c r="L36" s="167" t="s">
        <v>1</v>
      </c>
      <c r="M36" s="137" t="s">
        <v>22</v>
      </c>
      <c r="U36" s="167">
        <v>0</v>
      </c>
      <c r="V36" s="167" t="s">
        <v>1</v>
      </c>
      <c r="W36" s="137" t="s">
        <v>23</v>
      </c>
      <c r="AD36" s="552" t="s">
        <v>170</v>
      </c>
      <c r="AE36" s="553"/>
      <c r="AF36" s="553"/>
      <c r="AG36" s="553"/>
      <c r="AH36" s="553"/>
      <c r="AI36" s="553"/>
      <c r="AJ36" s="553"/>
      <c r="AK36" s="553"/>
      <c r="AL36" s="553"/>
      <c r="AM36" s="553"/>
      <c r="AN36" s="553"/>
      <c r="AO36" s="553"/>
      <c r="AP36" s="553" t="str">
        <f>IF(入力シート!R28="","",入力シート!R28&amp;"　"&amp;入力シート!Z28)</f>
        <v/>
      </c>
      <c r="AQ36" s="553"/>
      <c r="AR36" s="553"/>
      <c r="AS36" s="553"/>
      <c r="AT36" s="553"/>
      <c r="AU36" s="553"/>
      <c r="AV36" s="553"/>
      <c r="AW36" s="553"/>
      <c r="AX36" s="553"/>
      <c r="AY36" s="553"/>
      <c r="AZ36" s="553"/>
      <c r="BA36" s="553"/>
      <c r="BB36" s="553"/>
      <c r="BC36" s="553"/>
      <c r="BD36" s="553"/>
      <c r="BE36" s="178" t="s">
        <v>171</v>
      </c>
    </row>
    <row r="37" spans="1:222" s="167" customFormat="1" ht="16.5" customHeight="1" thickBot="1"/>
    <row r="38" spans="1:222" s="167" customFormat="1" ht="16.5" customHeight="1">
      <c r="A38" s="582" t="s">
        <v>24</v>
      </c>
      <c r="B38" s="583"/>
      <c r="C38" s="583"/>
      <c r="D38" s="583"/>
      <c r="E38" s="583"/>
      <c r="F38" s="583"/>
      <c r="G38" s="584"/>
      <c r="H38" s="588" t="str">
        <f>IF(入力シート!I29=入力シート!CZ5,1,"")</f>
        <v/>
      </c>
      <c r="I38" s="589"/>
      <c r="J38" s="596" t="str">
        <f>IF(入力シート!$I$29=入力シート!CZ5,"外国籍会社","")</f>
        <v/>
      </c>
      <c r="K38" s="597"/>
      <c r="L38" s="597"/>
      <c r="M38" s="597"/>
      <c r="N38" s="597"/>
      <c r="O38" s="597"/>
      <c r="P38" s="597"/>
      <c r="Q38" s="598"/>
      <c r="R38" s="588" t="s">
        <v>185</v>
      </c>
      <c r="S38" s="594"/>
      <c r="T38" s="594"/>
      <c r="U38" s="574" t="str">
        <f>IF(入力シート!T30="","",IF(入力シート!T30=100,入力シート!N30&amp;")","　　　　　　　）"))</f>
        <v/>
      </c>
      <c r="V38" s="574"/>
      <c r="W38" s="574"/>
      <c r="X38" s="574"/>
      <c r="Y38" s="574"/>
      <c r="Z38" s="574"/>
      <c r="AA38" s="574"/>
      <c r="AB38" s="574"/>
      <c r="AC38" s="574"/>
      <c r="AD38" s="574"/>
      <c r="AE38" s="574"/>
      <c r="AF38" s="574"/>
      <c r="AG38" s="574"/>
      <c r="AH38" s="574"/>
      <c r="AI38" s="574"/>
      <c r="AJ38" s="574"/>
      <c r="AK38" s="574"/>
      <c r="AL38" s="574"/>
      <c r="AM38" s="574"/>
      <c r="AN38" s="574"/>
      <c r="AO38" s="574"/>
      <c r="AP38" s="574"/>
      <c r="AQ38" s="574"/>
      <c r="AR38" s="574"/>
      <c r="AS38" s="574"/>
      <c r="AT38" s="574"/>
      <c r="AU38" s="574"/>
      <c r="AV38" s="574"/>
      <c r="AW38" s="574"/>
      <c r="AX38" s="574"/>
      <c r="AY38" s="574"/>
      <c r="AZ38" s="574"/>
      <c r="BA38" s="574"/>
      <c r="BB38" s="574"/>
      <c r="BC38" s="574"/>
      <c r="BD38" s="574"/>
      <c r="BE38" s="575"/>
    </row>
    <row r="39" spans="1:222" s="167" customFormat="1" ht="16.5" customHeight="1" thickBot="1">
      <c r="A39" s="585"/>
      <c r="B39" s="586"/>
      <c r="C39" s="586"/>
      <c r="D39" s="586"/>
      <c r="E39" s="586"/>
      <c r="F39" s="586"/>
      <c r="G39" s="587"/>
      <c r="H39" s="590" t="str">
        <f>IF(入力シート!I29=入力シート!CZ6,2,"")</f>
        <v/>
      </c>
      <c r="I39" s="591"/>
      <c r="J39" s="599" t="str">
        <f>IF(入力シート!I29=入力シート!CZ6,"日本国籍会社","")</f>
        <v/>
      </c>
      <c r="K39" s="600"/>
      <c r="L39" s="600"/>
      <c r="M39" s="600"/>
      <c r="N39" s="600"/>
      <c r="O39" s="600"/>
      <c r="P39" s="600"/>
      <c r="Q39" s="601"/>
      <c r="R39" s="595" t="s">
        <v>186</v>
      </c>
      <c r="S39" s="555"/>
      <c r="T39" s="555"/>
      <c r="U39" s="555" t="str">
        <f>IF(入力シート!T30="","",IF(入力シート!I29=入力シート!CZ6,"",IF(入力シート!T30=100,"",入力シート!N30)))</f>
        <v/>
      </c>
      <c r="V39" s="555"/>
      <c r="W39" s="555"/>
      <c r="X39" s="555"/>
      <c r="Y39" s="555"/>
      <c r="Z39" s="555"/>
      <c r="AA39" s="555"/>
      <c r="AB39" s="555" t="s">
        <v>188</v>
      </c>
      <c r="AC39" s="555"/>
      <c r="AD39" s="555"/>
      <c r="AE39" s="555"/>
      <c r="AF39" s="555" t="str">
        <f>IF(入力シート!T30="","",IF(入力シート!I29=入力シート!CZ6,"",IF(入力シート!T30=100,"",入力シート!T30)))</f>
        <v/>
      </c>
      <c r="AG39" s="555"/>
      <c r="AH39" s="555"/>
      <c r="AI39" s="555" t="s">
        <v>189</v>
      </c>
      <c r="AJ39" s="555"/>
      <c r="AK39" s="555"/>
      <c r="AL39" s="555"/>
      <c r="AM39" s="555"/>
      <c r="AN39" s="555"/>
      <c r="AO39" s="555" t="str">
        <f>IF(入力シート!W30="","",IF(入力シート!I29=入力シート!CZ6,"",入力シート!W30))</f>
        <v/>
      </c>
      <c r="AP39" s="555"/>
      <c r="AQ39" s="555"/>
      <c r="AR39" s="555"/>
      <c r="AS39" s="555"/>
      <c r="AT39" s="555"/>
      <c r="AU39" s="555"/>
      <c r="AV39" s="555"/>
      <c r="AW39" s="555" t="s">
        <v>188</v>
      </c>
      <c r="AX39" s="555"/>
      <c r="AY39" s="555"/>
      <c r="AZ39" s="555"/>
      <c r="BA39" s="555" t="str">
        <f>IF(入力シート!AB30="","",IF(入力シート!I29=入力シート!CZ6,"",入力シート!AB30))</f>
        <v/>
      </c>
      <c r="BB39" s="555"/>
      <c r="BC39" s="555"/>
      <c r="BD39" s="555" t="s">
        <v>187</v>
      </c>
      <c r="BE39" s="556"/>
    </row>
    <row r="40" spans="1:222" s="167" customFormat="1" ht="16.5" customHeight="1" thickBot="1"/>
    <row r="41" spans="1:222" s="167" customFormat="1" ht="16.5" customHeight="1" thickBot="1">
      <c r="A41" s="602" t="s">
        <v>191</v>
      </c>
      <c r="B41" s="603"/>
      <c r="C41" s="603"/>
      <c r="D41" s="603"/>
      <c r="E41" s="603"/>
      <c r="F41" s="603"/>
      <c r="G41" s="604"/>
      <c r="H41" s="174" t="str">
        <f>IF(入力シート!$M$41="","",IF(($HN$41-2)&lt;=0,"",MID(入力シート!$M$41,$HN$41-2,1)))</f>
        <v/>
      </c>
      <c r="I41" s="175" t="str">
        <f>IF(入力シート!$M$41="","",IF(($HN$41-1)&lt;=0,"",MID(入力シート!$M$41,$HN$41-1,1)))</f>
        <v/>
      </c>
      <c r="J41" s="176" t="str">
        <f>IF(入力シート!$M$41="","",IF(($HN$41-0)&lt;=0,"",MID(入力シート!$M$41,$HN$41,1)))</f>
        <v/>
      </c>
      <c r="K41" s="605" t="s">
        <v>192</v>
      </c>
      <c r="L41" s="549"/>
      <c r="N41" s="244">
        <v>1</v>
      </c>
      <c r="O41" s="606" t="s">
        <v>193</v>
      </c>
      <c r="P41" s="606"/>
      <c r="Q41" s="606"/>
      <c r="R41" s="606"/>
      <c r="S41" s="606"/>
      <c r="T41" s="606"/>
      <c r="U41" s="607"/>
      <c r="V41" s="179" t="str">
        <f>IF(EX43="","",EX43)</f>
        <v/>
      </c>
      <c r="W41" s="180" t="str">
        <f>IF($U$81="","",MID($U$81,3,1))</f>
        <v/>
      </c>
      <c r="X41" s="181" t="str">
        <f>IF($U$81="","",MID($U$81,4,1))</f>
        <v/>
      </c>
      <c r="Y41" s="180" t="str">
        <f>IF($U$81="","",MID($U$81,6,1))</f>
        <v/>
      </c>
      <c r="Z41" s="181" t="str">
        <f>IF($U$81="","",MID($U$81,7,1))</f>
        <v/>
      </c>
      <c r="AA41" s="180" t="str">
        <f>IF($U$81="","",MID($U$81,9,1))</f>
        <v/>
      </c>
      <c r="AB41" s="182" t="str">
        <f>IF($U$81="","",MID($U$81,10,1))</f>
        <v/>
      </c>
      <c r="HN41" s="245">
        <f>LEN(入力シート!$M$41)</f>
        <v>0</v>
      </c>
    </row>
    <row r="42" spans="1:222" s="167" customFormat="1" ht="16.5" customHeight="1" thickBot="1">
      <c r="A42" s="226"/>
      <c r="B42" s="226"/>
      <c r="C42" s="226"/>
      <c r="D42" s="226"/>
      <c r="E42" s="226"/>
      <c r="F42" s="226"/>
      <c r="G42" s="226"/>
      <c r="H42" s="225"/>
      <c r="I42" s="225"/>
      <c r="J42" s="225"/>
      <c r="K42" s="226"/>
      <c r="L42" s="224"/>
      <c r="N42" s="246">
        <v>2</v>
      </c>
      <c r="O42" s="567" t="s">
        <v>194</v>
      </c>
      <c r="P42" s="567"/>
      <c r="Q42" s="567"/>
      <c r="R42" s="567"/>
      <c r="S42" s="567"/>
      <c r="T42" s="567"/>
      <c r="U42" s="568"/>
      <c r="V42" s="183" t="str">
        <f>IF(EX44="","",EX44)</f>
        <v/>
      </c>
      <c r="W42" s="184" t="str">
        <f>IF($U$82="","",MID($U$82,3,1))</f>
        <v/>
      </c>
      <c r="X42" s="185" t="str">
        <f>IF($U$82="","",MID($U$82,4,1))</f>
        <v/>
      </c>
      <c r="Y42" s="184" t="str">
        <f>IF($U$82="","",MID($U$82,6,1))</f>
        <v/>
      </c>
      <c r="Z42" s="185" t="str">
        <f>IF($U$82="","",MID($U$82,7,1))</f>
        <v/>
      </c>
      <c r="AA42" s="184" t="str">
        <f>IF($U$82="","",MID($U$82,9,1))</f>
        <v/>
      </c>
      <c r="AB42" s="185" t="str">
        <f>IF($U$82="","",MID($U$82,10,1))</f>
        <v/>
      </c>
      <c r="AC42" s="576" t="s">
        <v>196</v>
      </c>
      <c r="AD42" s="576"/>
      <c r="AE42" s="576"/>
      <c r="AF42" s="247" t="str">
        <f>IF(EX45="","",EX45)</f>
        <v/>
      </c>
      <c r="AG42" s="248" t="str">
        <f>IF($AK$82="","",MID($AK$82,3,1))</f>
        <v/>
      </c>
      <c r="AH42" s="249" t="str">
        <f>IF($AK$82="","",MID($AK$82,4,1))</f>
        <v/>
      </c>
      <c r="AI42" s="248" t="str">
        <f>IF($AK$82="","",MID($AK$82,6,1))</f>
        <v/>
      </c>
      <c r="AJ42" s="249" t="str">
        <f>IF($AK$82="","",MID($AK$82,7,1))</f>
        <v/>
      </c>
      <c r="AK42" s="248" t="str">
        <f>IF($AK$82="","",MID($AK$82,9,1))</f>
        <v/>
      </c>
      <c r="AL42" s="249" t="str">
        <f>IF($AK$82="","",MID($AK$82,10,1))</f>
        <v/>
      </c>
      <c r="AM42" s="576" t="s">
        <v>197</v>
      </c>
      <c r="AN42" s="576"/>
      <c r="AO42" s="577"/>
      <c r="AP42" s="250"/>
      <c r="AQ42" s="242"/>
      <c r="AR42" s="242"/>
      <c r="AS42" s="242"/>
      <c r="AT42" s="242"/>
      <c r="AU42" s="242"/>
      <c r="AV42" s="242"/>
      <c r="AW42" s="242"/>
      <c r="AX42" s="242"/>
      <c r="AY42" s="242"/>
      <c r="AZ42" s="242"/>
      <c r="BA42" s="242"/>
      <c r="BB42" s="242"/>
      <c r="BC42" s="242"/>
      <c r="BD42" s="242"/>
      <c r="BE42" s="242"/>
    </row>
    <row r="43" spans="1:222" s="167" customFormat="1" ht="16.5" customHeight="1" thickBot="1">
      <c r="N43" s="251">
        <v>3</v>
      </c>
      <c r="O43" s="592" t="s">
        <v>195</v>
      </c>
      <c r="P43" s="592"/>
      <c r="Q43" s="592"/>
      <c r="R43" s="592"/>
      <c r="S43" s="592"/>
      <c r="T43" s="592"/>
      <c r="U43" s="593"/>
      <c r="V43" s="186" t="str">
        <f>IF(EX46="","",EX46)</f>
        <v/>
      </c>
      <c r="W43" s="187" t="str">
        <f>IF($U$83="","",MID($U$83,3,1))</f>
        <v/>
      </c>
      <c r="X43" s="188" t="str">
        <f>IF($U$83="","",MID($U$83,4,1))</f>
        <v/>
      </c>
      <c r="Y43" s="187" t="str">
        <f>IF($U$83="","",MID($U$83,6,1))</f>
        <v/>
      </c>
      <c r="Z43" s="188" t="str">
        <f>IF($U$83="","",MID($U$83,7,1))</f>
        <v/>
      </c>
      <c r="AA43" s="187" t="str">
        <f>IF($U$83="","",MID($U$83,9,1))</f>
        <v/>
      </c>
      <c r="AB43" s="188" t="str">
        <f>IF($U$83="","",MID($U$83,10,1))</f>
        <v/>
      </c>
      <c r="AC43" s="578" t="s">
        <v>198</v>
      </c>
      <c r="AD43" s="578"/>
      <c r="AE43" s="578"/>
      <c r="AF43" s="578"/>
      <c r="AG43" s="578"/>
      <c r="AH43" s="578"/>
      <c r="AI43" s="579" t="str">
        <f>IF(入力シート!R32="","",入力シート!R32)</f>
        <v/>
      </c>
      <c r="AJ43" s="579"/>
      <c r="AK43" s="579"/>
      <c r="AL43" s="579"/>
      <c r="AM43" s="579"/>
      <c r="AN43" s="579"/>
      <c r="AO43" s="579"/>
      <c r="AP43" s="579"/>
      <c r="AQ43" s="579"/>
      <c r="AR43" s="579"/>
      <c r="AS43" s="579"/>
      <c r="AT43" s="579"/>
      <c r="AU43" s="579"/>
      <c r="AV43" s="579"/>
      <c r="AW43" s="579"/>
      <c r="AX43" s="579"/>
      <c r="AY43" s="579"/>
      <c r="AZ43" s="579"/>
      <c r="BA43" s="579"/>
      <c r="BB43" s="579"/>
      <c r="BC43" s="579"/>
      <c r="BD43" s="579"/>
      <c r="BE43" s="580"/>
      <c r="EW43" s="197" t="s">
        <v>548</v>
      </c>
      <c r="EX43" s="223" t="str">
        <f>IF(入力シート!I31="","",IF(入力シート!$I$31&lt;4595,"M",IF(入力シート!$I$31&lt;9856,"T",IF(入力シート!$I$31&lt;32516,"S","H"))))</f>
        <v/>
      </c>
    </row>
    <row r="44" spans="1:222" s="167" customFormat="1" ht="16.5" customHeight="1" thickBot="1">
      <c r="EW44" s="197" t="s">
        <v>549</v>
      </c>
      <c r="EX44" s="223" t="str">
        <f>IF(入力シート!R31="","",IF(入力シート!$R$31&lt;4595,"M",IF(入力シート!$R$31&lt;9856,"T",IF(入力シート!$R$31&lt;32516,"S","H"))))</f>
        <v/>
      </c>
    </row>
    <row r="45" spans="1:222" s="167" customFormat="1" ht="16.5" customHeight="1" thickBot="1">
      <c r="A45" s="572" t="s">
        <v>6</v>
      </c>
      <c r="B45" s="572"/>
      <c r="C45" s="572"/>
      <c r="D45" s="572"/>
      <c r="E45" s="572"/>
      <c r="F45" s="572"/>
      <c r="G45" s="573"/>
      <c r="H45" s="252" t="str">
        <f>IF(入力シート!$V$33="","",MID(入力シート!$V$33,H1,1))</f>
        <v/>
      </c>
      <c r="I45" s="237" t="str">
        <f>IF(入力シート!$V$33="","",MID(入力シート!$V$33,I1,1))</f>
        <v/>
      </c>
      <c r="J45" s="237" t="str">
        <f>IF(入力シート!$V$33="","",MID(入力シート!$V$33,J1,1))</f>
        <v/>
      </c>
      <c r="K45" s="237" t="str">
        <f>IF(入力シート!$V$33="","",MID(入力シート!$V$33,K1,1))</f>
        <v/>
      </c>
      <c r="L45" s="237" t="str">
        <f>IF(入力シート!$V$33="","",MID(入力シート!$V$33,L1,1))</f>
        <v/>
      </c>
      <c r="M45" s="237" t="str">
        <f>IF(入力シート!$V$33="","",MID(入力シート!$V$33,M1,1))</f>
        <v/>
      </c>
      <c r="N45" s="237" t="str">
        <f>IF(入力シート!$V$33="","",MID(入力シート!$V$33,N1,1))</f>
        <v/>
      </c>
      <c r="O45" s="237" t="str">
        <f>IF(入力シート!$V$33="","",MID(入力シート!$V$33,O1,1))</f>
        <v/>
      </c>
      <c r="P45" s="237" t="str">
        <f>IF(入力シート!$V$33="","",MID(入力シート!$V$33,P1,1))</f>
        <v/>
      </c>
      <c r="Q45" s="237" t="str">
        <f>IF(入力シート!$V$33="","",MID(入力シート!$V$33,Q1,1))</f>
        <v/>
      </c>
      <c r="R45" s="237" t="str">
        <f>IF(入力シート!$V$33="","",MID(入力シート!$V$33,R1,1))</f>
        <v/>
      </c>
      <c r="S45" s="237" t="str">
        <f>IF(入力シート!$V$33="","",MID(入力シート!$V$33,S1,1))</f>
        <v/>
      </c>
      <c r="T45" s="237" t="str">
        <f>IF(入力シート!$V$33="","",MID(入力シート!$V$33,T1,1))</f>
        <v/>
      </c>
      <c r="U45" s="237" t="str">
        <f>IF(入力シート!$V$33="","",MID(入力シート!$V$33,U1,1))</f>
        <v/>
      </c>
      <c r="V45" s="237" t="str">
        <f>IF(入力シート!$V$33="","",MID(入力シート!$V$33,V1,1))</f>
        <v/>
      </c>
      <c r="W45" s="237" t="str">
        <f>IF(入力シート!$V$33="","",MID(入力シート!$V$33,W1,1))</f>
        <v/>
      </c>
      <c r="X45" s="237" t="str">
        <f>IF(入力シート!$V$33="","",MID(入力シート!$V$33,X1,1))</f>
        <v/>
      </c>
      <c r="Y45" s="237" t="str">
        <f>IF(入力シート!$V$33="","",MID(入力シート!$V$33,Y1,1))</f>
        <v/>
      </c>
      <c r="Z45" s="237" t="str">
        <f>IF(入力シート!$V$33="","",MID(入力シート!$V$33,Z1,1))</f>
        <v/>
      </c>
      <c r="AA45" s="253" t="str">
        <f>IF(入力シート!$V$33="","",MID(入力シート!$V$33,AA1,1))</f>
        <v/>
      </c>
      <c r="AB45" s="254"/>
      <c r="AC45" s="403" t="s">
        <v>26</v>
      </c>
      <c r="AD45" s="404"/>
      <c r="AE45" s="404"/>
      <c r="AF45" s="404"/>
      <c r="AG45" s="404"/>
      <c r="AH45" s="404"/>
      <c r="AI45" s="404"/>
      <c r="AJ45" s="404"/>
      <c r="AK45" s="559"/>
      <c r="AL45" s="255" t="str">
        <f>IF(入力シート!$I$34="","",MID(入力シート!$I$34,H1,1))</f>
        <v/>
      </c>
      <c r="AM45" s="256" t="str">
        <f>IF(入力シート!$I$34="","",MID(入力シート!$I$34,I1,1))</f>
        <v/>
      </c>
      <c r="AN45" s="256" t="str">
        <f>IF(入力シート!$I$34="","",MID(入力シート!$I$34,J1,1))</f>
        <v/>
      </c>
      <c r="AO45" s="256" t="str">
        <f>IF(入力シート!$I$34="","",MID(入力シート!$I$34,K1,1))</f>
        <v/>
      </c>
      <c r="AP45" s="256" t="str">
        <f>IF(入力シート!$I$34="","",MID(入力シート!$I$34,L1,1))</f>
        <v/>
      </c>
      <c r="AQ45" s="256" t="str">
        <f>IF(入力シート!$I$34="","",MID(入力シート!$I$34,M1,1))</f>
        <v/>
      </c>
      <c r="AR45" s="256" t="str">
        <f>IF(入力シート!$I$34="","",MID(入力シート!$I$34,N1,1))</f>
        <v/>
      </c>
      <c r="AS45" s="256" t="str">
        <f>IF(入力シート!$I$34="","",MID(入力シート!$I$34,O1,1))</f>
        <v/>
      </c>
      <c r="AT45" s="256" t="str">
        <f>IF(入力シート!$I$34="","",MID(入力シート!$I$34,P1,1))</f>
        <v/>
      </c>
      <c r="AU45" s="256" t="str">
        <f>IF(入力シート!$I$34="","",MID(入力シート!$I$34,Q1,1))</f>
        <v/>
      </c>
      <c r="AV45" s="256" t="str">
        <f>IF(入力シート!$I$34="","",MID(入力シート!$I$34,R1,1))</f>
        <v/>
      </c>
      <c r="AW45" s="257" t="str">
        <f>IF(入力シート!$I$34="","",MID(入力シート!$I$34,S1,1))</f>
        <v/>
      </c>
      <c r="AX45" s="258" t="str">
        <f>IF(入力シート!$I$34="","",MID(入力シート!$I$34,T1,1))</f>
        <v/>
      </c>
      <c r="AY45" s="225"/>
      <c r="AZ45" s="225"/>
      <c r="BA45" s="225"/>
      <c r="BB45" s="225"/>
      <c r="BC45" s="225"/>
      <c r="BD45" s="225"/>
      <c r="BE45" s="225"/>
      <c r="EW45" s="197" t="s">
        <v>551</v>
      </c>
      <c r="EX45" s="223" t="str">
        <f>IF(入力シート!X31="","",IF(入力シート!$X$31&lt;4595,"M",IF(入力シート!$X$31&lt;9856,"T",IF(入力シート!$X$31&lt;32516,"S","H"))))</f>
        <v/>
      </c>
    </row>
    <row r="46" spans="1:222" s="167" customFormat="1" ht="16.5" customHeight="1" thickBot="1">
      <c r="A46" s="403" t="s">
        <v>25</v>
      </c>
      <c r="B46" s="404"/>
      <c r="C46" s="404"/>
      <c r="D46" s="404"/>
      <c r="E46" s="404"/>
      <c r="F46" s="404"/>
      <c r="G46" s="559"/>
      <c r="H46" s="581" t="str">
        <f>IF(入力シート!$I$33="","",MID(入力シート!$I$33,H2,1))</f>
        <v/>
      </c>
      <c r="I46" s="557"/>
      <c r="J46" s="557" t="str">
        <f>IF(入力シート!$I$33="","",MID(入力シート!$I$33,J2,1))</f>
        <v/>
      </c>
      <c r="K46" s="557"/>
      <c r="L46" s="557" t="str">
        <f>IF(入力シート!$I$33="","",MID(入力シート!$I$33,L2,1))</f>
        <v/>
      </c>
      <c r="M46" s="557"/>
      <c r="N46" s="557" t="str">
        <f>IF(入力シート!$I$33="","",MID(入力シート!$I$33,N2,1))</f>
        <v/>
      </c>
      <c r="O46" s="557"/>
      <c r="P46" s="557" t="str">
        <f>IF(入力シート!$I$33="","",MID(入力シート!$I$33,P2,1))</f>
        <v/>
      </c>
      <c r="Q46" s="557"/>
      <c r="R46" s="557" t="str">
        <f>IF(入力シート!$I$33="","",MID(入力シート!$I$33,R2,1))</f>
        <v/>
      </c>
      <c r="S46" s="557"/>
      <c r="T46" s="557" t="str">
        <f>IF(入力シート!$I$33="","",MID(入力シート!$I$33,T2,1))</f>
        <v/>
      </c>
      <c r="U46" s="557"/>
      <c r="V46" s="557" t="str">
        <f>IF(入力シート!$I$33="","",MID(入力シート!$I$33,V2,1))</f>
        <v/>
      </c>
      <c r="W46" s="557"/>
      <c r="X46" s="557" t="str">
        <f>IF(入力シート!$I$33="","",MID(入力シート!$I$33,X2,1))</f>
        <v/>
      </c>
      <c r="Y46" s="557"/>
      <c r="Z46" s="557" t="str">
        <f>IF(入力シート!$I$33="","",MID(入力シート!$I$33,Z2,1))</f>
        <v/>
      </c>
      <c r="AA46" s="558"/>
      <c r="AB46" s="254"/>
      <c r="AC46" s="560" t="s">
        <v>27</v>
      </c>
      <c r="AD46" s="561"/>
      <c r="AE46" s="561"/>
      <c r="AF46" s="561"/>
      <c r="AG46" s="561"/>
      <c r="AH46" s="561"/>
      <c r="AI46" s="561"/>
      <c r="AJ46" s="561"/>
      <c r="AK46" s="562"/>
      <c r="AL46" s="552" t="str">
        <f>IF(入力シート!$V$34="","",入力シート!$V$34)</f>
        <v/>
      </c>
      <c r="AM46" s="553"/>
      <c r="AN46" s="553"/>
      <c r="AO46" s="553"/>
      <c r="AP46" s="553"/>
      <c r="AQ46" s="553"/>
      <c r="AR46" s="553"/>
      <c r="AS46" s="553"/>
      <c r="AT46" s="553"/>
      <c r="AU46" s="553"/>
      <c r="AV46" s="553"/>
      <c r="AW46" s="553"/>
      <c r="AX46" s="553"/>
      <c r="AY46" s="553"/>
      <c r="AZ46" s="553"/>
      <c r="BA46" s="553"/>
      <c r="BB46" s="553"/>
      <c r="BC46" s="553"/>
      <c r="BD46" s="553"/>
      <c r="BE46" s="554"/>
      <c r="EW46" s="197" t="s">
        <v>550</v>
      </c>
      <c r="EX46" s="223" t="str">
        <f>IF(入力シート!I32="","",IF(入力シート!$I$32&lt;4595,"M",IF(入力シート!$I$32&lt;9856,"T",IF(入力シート!$I$32&lt;32516,"S","H"))))</f>
        <v/>
      </c>
    </row>
    <row r="47" spans="1:222" s="167" customFormat="1" ht="18" customHeight="1"/>
    <row r="48" spans="1:222" s="167" customFormat="1" ht="18" customHeight="1"/>
    <row r="49" spans="13:154" s="167" customFormat="1" ht="18" customHeight="1"/>
    <row r="50" spans="13:154" s="167" customFormat="1" ht="18" customHeight="1"/>
    <row r="51" spans="13:154" ht="18" customHeight="1">
      <c r="AH51" s="137"/>
      <c r="AI51" s="137"/>
      <c r="AJ51" s="137"/>
      <c r="AK51" s="137"/>
      <c r="AL51" s="137"/>
      <c r="AM51" s="137"/>
      <c r="AN51" s="137"/>
    </row>
    <row r="52" spans="13:154" ht="18" customHeight="1">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row>
    <row r="53" spans="13:154" ht="18" customHeight="1">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c r="AK53" s="137"/>
      <c r="AL53" s="137"/>
      <c r="AM53" s="137"/>
      <c r="AN53" s="137"/>
      <c r="EW53" s="189">
        <v>4594</v>
      </c>
      <c r="EX53" s="190">
        <f>EW53</f>
        <v>4594</v>
      </c>
    </row>
    <row r="54" spans="13:154" ht="18" customHeight="1">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c r="AK54" s="137"/>
      <c r="AL54" s="137"/>
      <c r="AM54" s="137"/>
      <c r="AN54" s="137"/>
      <c r="EW54" s="189">
        <v>4595</v>
      </c>
      <c r="EX54" s="190">
        <f t="shared" ref="EX54:EX62" si="0">EW54</f>
        <v>4595</v>
      </c>
    </row>
    <row r="55" spans="13:154" ht="18" customHeight="1">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c r="AK55" s="137"/>
      <c r="AL55" s="137"/>
      <c r="AM55" s="137"/>
      <c r="AN55" s="137"/>
      <c r="EW55" s="189"/>
      <c r="EX55" s="190">
        <f t="shared" si="0"/>
        <v>0</v>
      </c>
    </row>
    <row r="56" spans="13:154" ht="18" customHeight="1">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c r="AK56" s="137"/>
      <c r="AL56" s="137"/>
      <c r="AM56" s="137"/>
      <c r="AN56" s="137"/>
      <c r="EW56" s="189">
        <v>9588</v>
      </c>
      <c r="EX56" s="190">
        <f t="shared" si="0"/>
        <v>9588</v>
      </c>
    </row>
    <row r="57" spans="13:154" ht="18" customHeight="1">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c r="AK57" s="137"/>
      <c r="AL57" s="137"/>
      <c r="AM57" s="137"/>
      <c r="AN57" s="137"/>
      <c r="EW57" s="189">
        <v>9832</v>
      </c>
      <c r="EX57" s="190">
        <f t="shared" si="0"/>
        <v>9832</v>
      </c>
    </row>
    <row r="58" spans="13:154" ht="18" customHeight="1">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c r="AK58" s="137"/>
      <c r="AL58" s="137"/>
      <c r="AM58" s="137"/>
      <c r="AN58" s="137"/>
      <c r="EW58" s="189">
        <v>9855</v>
      </c>
      <c r="EX58" s="190">
        <f t="shared" si="0"/>
        <v>9855</v>
      </c>
    </row>
    <row r="59" spans="13:154" ht="18" customHeight="1">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7"/>
      <c r="EW59" s="189">
        <v>9856</v>
      </c>
      <c r="EX59" s="190">
        <f t="shared" si="0"/>
        <v>9856</v>
      </c>
    </row>
    <row r="60" spans="13:154" ht="18" customHeight="1">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c r="AK60" s="137"/>
      <c r="AL60" s="137"/>
      <c r="AM60" s="137"/>
      <c r="AN60" s="137"/>
      <c r="EW60" s="189"/>
      <c r="EX60" s="190">
        <f t="shared" si="0"/>
        <v>0</v>
      </c>
    </row>
    <row r="61" spans="13:154" ht="18" customHeight="1">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c r="AL61" s="137"/>
      <c r="AM61" s="137"/>
      <c r="AN61" s="137"/>
      <c r="EW61" s="189">
        <v>32515</v>
      </c>
      <c r="EX61" s="190">
        <f t="shared" si="0"/>
        <v>32515</v>
      </c>
    </row>
    <row r="62" spans="13:154" ht="18" customHeight="1">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c r="AL62" s="137"/>
      <c r="AM62" s="137"/>
      <c r="AN62" s="137"/>
      <c r="EW62" s="189">
        <v>32516</v>
      </c>
      <c r="EX62" s="190">
        <f t="shared" si="0"/>
        <v>32516</v>
      </c>
    </row>
    <row r="63" spans="13:154" ht="18" customHeight="1">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c r="AL63" s="137"/>
      <c r="AM63" s="137"/>
      <c r="AN63" s="137"/>
      <c r="EW63" s="189"/>
      <c r="EX63" s="190"/>
    </row>
    <row r="64" spans="13:154" ht="18" customHeight="1">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row>
    <row r="65" spans="13:54" ht="18" customHeight="1">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37"/>
      <c r="AJ65" s="137"/>
      <c r="AK65" s="137"/>
      <c r="AL65" s="137"/>
      <c r="AM65" s="137"/>
      <c r="AN65" s="137"/>
    </row>
    <row r="66" spans="13:54" ht="18" customHeight="1">
      <c r="M66" s="137"/>
      <c r="N66" s="137"/>
      <c r="O66" s="137"/>
      <c r="P66" s="137"/>
      <c r="Q66" s="137"/>
      <c r="R66" s="137"/>
      <c r="S66" s="137"/>
      <c r="T66" s="137"/>
      <c r="U66" s="137"/>
      <c r="V66" s="137"/>
      <c r="W66" s="137"/>
      <c r="X66" s="137"/>
      <c r="Y66" s="137"/>
      <c r="Z66" s="137"/>
      <c r="AA66" s="137"/>
      <c r="AB66" s="137"/>
      <c r="AC66" s="137"/>
      <c r="AD66" s="137"/>
      <c r="AE66" s="137"/>
      <c r="AF66" s="137"/>
      <c r="AG66" s="137"/>
      <c r="AH66" s="137"/>
      <c r="AI66" s="137"/>
      <c r="AJ66" s="137"/>
      <c r="AK66" s="137"/>
      <c r="AL66" s="137"/>
      <c r="AM66" s="137"/>
      <c r="AN66" s="137"/>
    </row>
    <row r="67" spans="13:54" ht="18" customHeight="1">
      <c r="M67" s="137"/>
      <c r="N67" s="137"/>
      <c r="O67" s="137"/>
      <c r="P67" s="137"/>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7"/>
      <c r="AN67" s="137"/>
    </row>
    <row r="68" spans="13:54" ht="18" customHeight="1">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row>
    <row r="69" spans="13:54" ht="18" customHeight="1">
      <c r="M69" s="137"/>
      <c r="N69" s="137"/>
      <c r="O69" s="137"/>
      <c r="P69" s="137"/>
      <c r="Q69" s="137"/>
      <c r="R69" s="137"/>
      <c r="S69" s="137"/>
      <c r="T69" s="137"/>
      <c r="U69" s="137"/>
      <c r="V69" s="137"/>
      <c r="W69" s="137"/>
      <c r="X69" s="137"/>
      <c r="Y69" s="137"/>
      <c r="Z69" s="137"/>
      <c r="AA69" s="137"/>
      <c r="AB69" s="137"/>
      <c r="AC69" s="137"/>
      <c r="AD69" s="137"/>
      <c r="AE69" s="137"/>
      <c r="AF69" s="137"/>
      <c r="AG69" s="137"/>
      <c r="AH69" s="137"/>
      <c r="AI69" s="137"/>
      <c r="AJ69" s="137"/>
      <c r="AK69" s="137"/>
      <c r="AL69" s="137"/>
      <c r="AM69" s="137"/>
      <c r="AN69" s="137"/>
    </row>
    <row r="70" spans="13:54" ht="18" customHeight="1">
      <c r="M70" s="137"/>
      <c r="N70" s="137"/>
      <c r="O70" s="137"/>
      <c r="P70" s="137"/>
      <c r="Q70" s="137"/>
      <c r="R70" s="137"/>
      <c r="S70" s="137"/>
      <c r="T70" s="137"/>
      <c r="U70" s="137"/>
      <c r="V70" s="137"/>
      <c r="W70" s="137"/>
      <c r="X70" s="137"/>
      <c r="Y70" s="137"/>
      <c r="Z70" s="137"/>
      <c r="AA70" s="137"/>
      <c r="AB70" s="137"/>
      <c r="AC70" s="137"/>
      <c r="AD70" s="137"/>
      <c r="AE70" s="137"/>
      <c r="AF70" s="137"/>
      <c r="AG70" s="137"/>
      <c r="AH70" s="137"/>
      <c r="AI70" s="137"/>
      <c r="AJ70" s="137"/>
      <c r="AK70" s="137"/>
      <c r="AL70" s="137"/>
      <c r="AM70" s="137"/>
      <c r="AN70" s="137"/>
    </row>
    <row r="71" spans="13:54" ht="18" customHeight="1">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row>
    <row r="72" spans="13:54" ht="18" customHeight="1">
      <c r="M72" s="137"/>
      <c r="N72" s="137"/>
      <c r="O72" s="137"/>
      <c r="P72" s="137"/>
      <c r="Q72" s="137"/>
      <c r="R72" s="137"/>
      <c r="S72" s="137"/>
      <c r="T72" s="137"/>
      <c r="U72" s="137"/>
      <c r="V72" s="137"/>
      <c r="W72" s="137"/>
      <c r="X72" s="137"/>
      <c r="Y72" s="137"/>
      <c r="Z72" s="137"/>
      <c r="AA72" s="137"/>
      <c r="AB72" s="137"/>
      <c r="AC72" s="137"/>
      <c r="AD72" s="137"/>
      <c r="AE72" s="137"/>
      <c r="AF72" s="137"/>
      <c r="AG72" s="137"/>
      <c r="AH72" s="137"/>
      <c r="AI72" s="137"/>
      <c r="AJ72" s="137"/>
      <c r="AK72" s="137"/>
      <c r="AL72" s="137"/>
      <c r="AM72" s="137"/>
      <c r="AN72" s="137"/>
    </row>
    <row r="73" spans="13:54" ht="18" customHeight="1">
      <c r="M73" s="137"/>
      <c r="N73" s="137"/>
      <c r="O73" s="137"/>
      <c r="P73" s="137"/>
      <c r="Q73" s="137"/>
      <c r="R73" s="137"/>
      <c r="S73" s="137"/>
      <c r="T73" s="137"/>
      <c r="U73" s="137"/>
      <c r="V73" s="137"/>
      <c r="W73" s="137"/>
      <c r="X73" s="137"/>
      <c r="Y73" s="137"/>
      <c r="Z73" s="137"/>
      <c r="AA73" s="137"/>
      <c r="AB73" s="137"/>
      <c r="AC73" s="137"/>
      <c r="AD73" s="137"/>
      <c r="AE73" s="137"/>
      <c r="AF73" s="137"/>
      <c r="AG73" s="137"/>
      <c r="AH73" s="137"/>
      <c r="AI73" s="137"/>
      <c r="AJ73" s="137"/>
      <c r="AK73" s="137"/>
      <c r="AL73" s="137"/>
      <c r="AM73" s="137"/>
      <c r="AN73" s="137"/>
    </row>
    <row r="74" spans="13:54" ht="18" customHeight="1">
      <c r="M74" s="137"/>
      <c r="N74" s="137"/>
      <c r="O74" s="137"/>
      <c r="P74" s="137"/>
      <c r="Q74" s="137"/>
      <c r="R74" s="137"/>
      <c r="S74" s="137"/>
      <c r="T74" s="137"/>
      <c r="U74" s="137"/>
      <c r="V74" s="137"/>
      <c r="W74" s="137"/>
      <c r="X74" s="137"/>
      <c r="Y74" s="137"/>
      <c r="Z74" s="137"/>
      <c r="AA74" s="137"/>
      <c r="AB74" s="137"/>
      <c r="AC74" s="137"/>
      <c r="AD74" s="137"/>
      <c r="AE74" s="137"/>
      <c r="AF74" s="137"/>
      <c r="AG74" s="137"/>
      <c r="AH74" s="137"/>
      <c r="AI74" s="137"/>
      <c r="AJ74" s="137"/>
      <c r="AK74" s="137"/>
      <c r="AL74" s="137"/>
      <c r="AM74" s="137"/>
      <c r="AN74" s="137"/>
    </row>
    <row r="75" spans="13:54" ht="18" customHeight="1">
      <c r="M75" s="137"/>
      <c r="N75" s="137"/>
      <c r="O75" s="137"/>
      <c r="P75" s="137"/>
      <c r="Q75" s="137"/>
      <c r="R75" s="137"/>
      <c r="S75" s="137"/>
      <c r="T75" s="137"/>
      <c r="U75" s="137"/>
      <c r="V75" s="137"/>
      <c r="W75" s="137"/>
      <c r="X75" s="137"/>
      <c r="Y75" s="137"/>
      <c r="Z75" s="137"/>
      <c r="AA75" s="137"/>
      <c r="AB75" s="137"/>
      <c r="AC75" s="137"/>
      <c r="AD75" s="137"/>
      <c r="AE75" s="137"/>
      <c r="AF75" s="137"/>
      <c r="AG75" s="137"/>
      <c r="AH75" s="137"/>
      <c r="AI75" s="137"/>
      <c r="AJ75" s="137"/>
      <c r="AK75" s="137"/>
      <c r="AL75" s="137"/>
      <c r="AM75" s="137"/>
      <c r="AN75" s="137"/>
    </row>
    <row r="76" spans="13:54" ht="18" customHeight="1">
      <c r="M76" s="137"/>
      <c r="N76" s="137"/>
      <c r="O76" s="137"/>
      <c r="P76" s="137"/>
      <c r="Q76" s="137"/>
      <c r="R76" s="137"/>
      <c r="S76" s="137"/>
      <c r="T76" s="137"/>
      <c r="U76" s="137"/>
      <c r="V76" s="137"/>
      <c r="W76" s="137"/>
      <c r="X76" s="137"/>
      <c r="Y76" s="137"/>
      <c r="Z76" s="137"/>
      <c r="AA76" s="137"/>
      <c r="AB76" s="137"/>
      <c r="AC76" s="137"/>
      <c r="AD76" s="137"/>
      <c r="AE76" s="137"/>
      <c r="AF76" s="137"/>
      <c r="AG76" s="137"/>
      <c r="AH76" s="137"/>
      <c r="AI76" s="137"/>
      <c r="AJ76" s="137"/>
      <c r="AK76" s="137"/>
      <c r="AL76" s="137"/>
      <c r="AM76" s="137"/>
      <c r="AN76" s="137"/>
    </row>
    <row r="77" spans="13:54" ht="18" customHeight="1">
      <c r="M77" s="137"/>
      <c r="N77" s="137"/>
      <c r="O77" s="137"/>
      <c r="P77" s="137"/>
      <c r="Q77" s="137"/>
      <c r="R77" s="137"/>
      <c r="S77" s="137"/>
      <c r="T77" s="137"/>
      <c r="U77" s="137"/>
      <c r="V77" s="137"/>
      <c r="W77" s="137"/>
      <c r="X77" s="137"/>
      <c r="Y77" s="137"/>
      <c r="Z77" s="137"/>
      <c r="AA77" s="137"/>
      <c r="AB77" s="137"/>
    </row>
    <row r="78" spans="13:54" ht="18" customHeight="1">
      <c r="M78" s="137"/>
      <c r="N78" s="137"/>
      <c r="O78" s="137"/>
      <c r="P78" s="137"/>
      <c r="Q78" s="137"/>
      <c r="R78" s="137"/>
      <c r="S78" s="137"/>
      <c r="T78" s="137"/>
      <c r="U78" s="137"/>
      <c r="V78" s="137"/>
      <c r="W78" s="137"/>
      <c r="X78" s="137"/>
      <c r="Y78" s="137"/>
      <c r="Z78" s="137"/>
      <c r="AA78" s="137"/>
      <c r="AB78" s="137"/>
    </row>
    <row r="79" spans="13:54" ht="18" customHeight="1">
      <c r="M79" s="137"/>
      <c r="N79" s="137"/>
      <c r="O79" s="137"/>
      <c r="P79" s="137"/>
      <c r="Q79" s="137"/>
      <c r="R79" s="137"/>
      <c r="S79" s="137"/>
      <c r="T79" s="137"/>
      <c r="U79" s="137"/>
      <c r="V79" s="137"/>
      <c r="W79" s="137"/>
      <c r="X79" s="137"/>
      <c r="Y79" s="137"/>
      <c r="Z79" s="137"/>
      <c r="AA79" s="137"/>
      <c r="AB79" s="137"/>
      <c r="AC79" s="137"/>
      <c r="AD79" s="137"/>
      <c r="AE79" s="137"/>
      <c r="AF79" s="137"/>
      <c r="AG79" s="137"/>
      <c r="AH79" s="137"/>
      <c r="AI79" s="137"/>
      <c r="AJ79" s="137"/>
      <c r="AK79" s="137"/>
      <c r="AL79" s="137"/>
      <c r="AM79" s="137"/>
      <c r="AN79" s="137"/>
      <c r="AO79" s="137"/>
      <c r="AP79" s="137"/>
      <c r="AQ79" s="137"/>
      <c r="AR79" s="137"/>
      <c r="AS79" s="137"/>
      <c r="AT79" s="137"/>
      <c r="AU79" s="137"/>
      <c r="AV79" s="137"/>
      <c r="AW79" s="137"/>
      <c r="AX79" s="137"/>
      <c r="AY79" s="137"/>
      <c r="AZ79" s="137"/>
      <c r="BA79" s="137"/>
      <c r="BB79" s="137"/>
    </row>
    <row r="80" spans="13:54" ht="18" customHeight="1">
      <c r="M80" s="336" t="s">
        <v>212</v>
      </c>
      <c r="N80" s="336"/>
      <c r="O80" s="336"/>
      <c r="P80" s="336"/>
      <c r="Q80" s="336"/>
      <c r="R80" s="336"/>
      <c r="S80" s="336"/>
      <c r="T80" s="336"/>
      <c r="U80" s="336" t="s">
        <v>205</v>
      </c>
      <c r="V80" s="336"/>
      <c r="W80" s="336"/>
      <c r="X80" s="336"/>
      <c r="Y80" s="336"/>
      <c r="Z80" s="336"/>
      <c r="AA80" s="336"/>
      <c r="AB80" s="336"/>
      <c r="AC80" s="336"/>
      <c r="AD80" s="336"/>
      <c r="AE80" s="336"/>
      <c r="AF80" s="336"/>
      <c r="AG80" s="336"/>
      <c r="AH80" s="336"/>
      <c r="AI80" s="137"/>
      <c r="AP80" s="517">
        <f>LEN(AP81)</f>
        <v>0</v>
      </c>
      <c r="AQ80" s="518"/>
      <c r="AR80" s="548"/>
    </row>
    <row r="81" spans="13:58" ht="18" customHeight="1">
      <c r="M81" s="342" t="s">
        <v>206</v>
      </c>
      <c r="N81" s="342"/>
      <c r="O81" s="342"/>
      <c r="P81" s="342"/>
      <c r="Q81" s="342"/>
      <c r="R81" s="342"/>
      <c r="S81" s="342"/>
      <c r="T81" s="342"/>
      <c r="U81" s="517" t="str">
        <f>IF(入力シート!I31="","",DATESTRING(入力シート!$I$31))</f>
        <v/>
      </c>
      <c r="V81" s="518"/>
      <c r="W81" s="518"/>
      <c r="X81" s="518"/>
      <c r="Y81" s="518"/>
      <c r="Z81" s="518"/>
      <c r="AA81" s="518"/>
      <c r="AB81" s="518"/>
      <c r="AC81" s="518"/>
      <c r="AD81" s="518"/>
      <c r="AE81" s="518"/>
      <c r="AF81" s="191" t="s">
        <v>210</v>
      </c>
      <c r="AG81" s="191" t="str">
        <f>IF(AY81="昭和","S",IF(AY81="平成","H",""))</f>
        <v/>
      </c>
      <c r="AH81" s="192" t="s">
        <v>211</v>
      </c>
      <c r="AI81" s="543">
        <v>43313</v>
      </c>
      <c r="AJ81" s="544"/>
      <c r="AK81" s="544"/>
      <c r="AL81" s="544"/>
      <c r="AM81" s="544"/>
      <c r="AN81" s="544"/>
      <c r="AO81" s="545"/>
      <c r="AP81" s="546" t="str">
        <f>IF(U81="","",DATEDIF(U81,AI81,"Y"))</f>
        <v/>
      </c>
      <c r="AQ81" s="547"/>
      <c r="AR81" s="547"/>
      <c r="AS81" s="404" t="s">
        <v>537</v>
      </c>
      <c r="AT81" s="404"/>
      <c r="AU81" s="404" t="str">
        <f>IF(U81="","",DATEDIF(U81,AI81,"m")-AP81*12)</f>
        <v/>
      </c>
      <c r="AV81" s="404"/>
      <c r="AW81" s="404" t="s">
        <v>538</v>
      </c>
      <c r="AX81" s="405"/>
      <c r="AY81" s="336" t="str">
        <f>IF(U81="","",MID(U81,1,2))</f>
        <v/>
      </c>
      <c r="AZ81" s="336"/>
      <c r="BA81" s="336"/>
      <c r="BB81" s="336"/>
    </row>
    <row r="82" spans="13:58" ht="18" customHeight="1">
      <c r="M82" s="342" t="s">
        <v>207</v>
      </c>
      <c r="N82" s="342"/>
      <c r="O82" s="342"/>
      <c r="P82" s="342"/>
      <c r="Q82" s="342"/>
      <c r="R82" s="342"/>
      <c r="S82" s="342"/>
      <c r="T82" s="342"/>
      <c r="U82" s="517" t="str">
        <f>IF(入力シート!R31="","",DATESTRING(入力シート!$R$31))</f>
        <v/>
      </c>
      <c r="V82" s="518"/>
      <c r="W82" s="518"/>
      <c r="X82" s="518"/>
      <c r="Y82" s="518"/>
      <c r="Z82" s="518"/>
      <c r="AA82" s="518"/>
      <c r="AB82" s="518"/>
      <c r="AC82" s="518"/>
      <c r="AD82" s="518"/>
      <c r="AE82" s="518"/>
      <c r="AF82" s="191" t="s">
        <v>210</v>
      </c>
      <c r="AG82" s="191" t="str">
        <f t="shared" ref="AG82:AG83" si="1">IF(AY82="昭和","S",IF(AY82="平成","H",""))</f>
        <v/>
      </c>
      <c r="AH82" s="191" t="s">
        <v>211</v>
      </c>
      <c r="AI82" s="518" t="s">
        <v>209</v>
      </c>
      <c r="AJ82" s="518"/>
      <c r="AK82" s="518" t="str">
        <f>IF(入力シート!X31="","",DATESTRING(入力シート!$X$31))</f>
        <v/>
      </c>
      <c r="AL82" s="518"/>
      <c r="AM82" s="518"/>
      <c r="AN82" s="518"/>
      <c r="AO82" s="518"/>
      <c r="AP82" s="518"/>
      <c r="AQ82" s="518"/>
      <c r="AR82" s="518"/>
      <c r="AS82" s="518"/>
      <c r="AT82" s="518"/>
      <c r="AU82" s="518"/>
      <c r="AV82" s="191" t="s">
        <v>210</v>
      </c>
      <c r="AW82" s="191" t="str">
        <f>IF(BC82="昭和","S",IF(BC82="平成","H",""))</f>
        <v/>
      </c>
      <c r="AX82" s="191" t="s">
        <v>211</v>
      </c>
      <c r="AY82" s="336" t="str">
        <f>IF(U82="","",MID(U82,1,2))</f>
        <v/>
      </c>
      <c r="AZ82" s="336"/>
      <c r="BA82" s="336"/>
      <c r="BB82" s="336"/>
      <c r="BC82" s="336" t="str">
        <f>IF(AK82="","",MID(AK82,1,2))</f>
        <v/>
      </c>
      <c r="BD82" s="336"/>
      <c r="BE82" s="336"/>
      <c r="BF82" s="336"/>
    </row>
    <row r="83" spans="13:58" ht="18" customHeight="1">
      <c r="M83" s="342" t="s">
        <v>208</v>
      </c>
      <c r="N83" s="342"/>
      <c r="O83" s="342"/>
      <c r="P83" s="342"/>
      <c r="Q83" s="342"/>
      <c r="R83" s="342"/>
      <c r="S83" s="342"/>
      <c r="T83" s="342"/>
      <c r="U83" s="517" t="str">
        <f>IF(入力シート!I32="","",DATESTRING(入力シート!$I$32))</f>
        <v/>
      </c>
      <c r="V83" s="518"/>
      <c r="W83" s="518"/>
      <c r="X83" s="518"/>
      <c r="Y83" s="518"/>
      <c r="Z83" s="518"/>
      <c r="AA83" s="518"/>
      <c r="AB83" s="518"/>
      <c r="AC83" s="518"/>
      <c r="AD83" s="518"/>
      <c r="AE83" s="518"/>
      <c r="AF83" s="191" t="s">
        <v>210</v>
      </c>
      <c r="AG83" s="191" t="str">
        <f t="shared" si="1"/>
        <v/>
      </c>
      <c r="AH83" s="192" t="s">
        <v>211</v>
      </c>
      <c r="AI83" s="137"/>
      <c r="AY83" s="336" t="str">
        <f>IF(U83="","",MID(U83,1,2))</f>
        <v/>
      </c>
      <c r="AZ83" s="336"/>
      <c r="BA83" s="336"/>
      <c r="BB83" s="336"/>
    </row>
    <row r="84" spans="13:58" ht="18" customHeight="1">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row>
    <row r="85" spans="13:58" ht="18" customHeight="1">
      <c r="T85" s="137"/>
      <c r="U85" s="137"/>
      <c r="V85" s="137"/>
      <c r="W85" s="137"/>
      <c r="X85" s="137"/>
      <c r="Y85" s="137"/>
      <c r="Z85" s="137"/>
      <c r="AA85" s="137"/>
      <c r="AB85" s="137"/>
      <c r="AC85" s="137"/>
      <c r="AD85" s="137"/>
      <c r="AE85" s="137"/>
      <c r="AF85" s="137"/>
      <c r="AG85" s="137"/>
      <c r="AH85" s="137"/>
      <c r="AI85" s="137"/>
    </row>
    <row r="86" spans="13:58" ht="18" customHeight="1">
      <c r="T86" s="137"/>
      <c r="U86" s="137"/>
      <c r="V86" s="137"/>
      <c r="W86" s="137"/>
      <c r="X86" s="137"/>
      <c r="Y86" s="137"/>
      <c r="Z86" s="137"/>
      <c r="AA86" s="137"/>
      <c r="AB86" s="137"/>
      <c r="AC86" s="137"/>
      <c r="AD86" s="137"/>
      <c r="AE86" s="137"/>
      <c r="AF86" s="137"/>
      <c r="AG86" s="137"/>
      <c r="AH86" s="137"/>
      <c r="AI86" s="137"/>
    </row>
    <row r="87" spans="13:58" ht="18" customHeight="1"/>
    <row r="88" spans="13:58" ht="18" customHeight="1"/>
    <row r="89" spans="13:58" ht="18" customHeight="1"/>
    <row r="90" spans="13:58" ht="18" customHeight="1"/>
    <row r="91" spans="13:58" ht="18" customHeight="1"/>
    <row r="92" spans="13:58" ht="18" customHeight="1"/>
    <row r="93" spans="13:58" ht="18" customHeight="1"/>
    <row r="94" spans="13:58" ht="18" customHeight="1"/>
    <row r="95" spans="13:58" ht="18" customHeight="1"/>
    <row r="96" spans="13:58"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sheetData>
  <sheetProtection selectLockedCells="1"/>
  <mergeCells count="260">
    <mergeCell ref="AL19:AM19"/>
    <mergeCell ref="AN19:AO19"/>
    <mergeCell ref="AP19:AQ19"/>
    <mergeCell ref="AR19:AS19"/>
    <mergeCell ref="AL22:AM22"/>
    <mergeCell ref="AN22:AO22"/>
    <mergeCell ref="AP22:AQ22"/>
    <mergeCell ref="AF22:AG22"/>
    <mergeCell ref="AJ22:AK22"/>
    <mergeCell ref="AJ19:AK19"/>
    <mergeCell ref="AH22:AI22"/>
    <mergeCell ref="AX17:AY17"/>
    <mergeCell ref="AZ17:BA17"/>
    <mergeCell ref="Z22:AA22"/>
    <mergeCell ref="AB22:AC22"/>
    <mergeCell ref="T26:U26"/>
    <mergeCell ref="Y32:AC32"/>
    <mergeCell ref="AY24:AZ24"/>
    <mergeCell ref="BA24:BB24"/>
    <mergeCell ref="AU24:AV24"/>
    <mergeCell ref="AW24:AX24"/>
    <mergeCell ref="AR17:AS17"/>
    <mergeCell ref="AX26:AY26"/>
    <mergeCell ref="X26:Y26"/>
    <mergeCell ref="AN26:AO26"/>
    <mergeCell ref="AT26:AU26"/>
    <mergeCell ref="AH26:AI26"/>
    <mergeCell ref="AB19:AC19"/>
    <mergeCell ref="Z19:AA19"/>
    <mergeCell ref="X22:Y22"/>
    <mergeCell ref="AF26:AG26"/>
    <mergeCell ref="AZ26:BA26"/>
    <mergeCell ref="AH19:AI19"/>
    <mergeCell ref="AF19:AG19"/>
    <mergeCell ref="AD19:AE19"/>
    <mergeCell ref="A36:G36"/>
    <mergeCell ref="H36:I36"/>
    <mergeCell ref="H34:I34"/>
    <mergeCell ref="A32:G32"/>
    <mergeCell ref="H32:W32"/>
    <mergeCell ref="L26:M26"/>
    <mergeCell ref="A34:G34"/>
    <mergeCell ref="A31:G31"/>
    <mergeCell ref="H31:I31"/>
    <mergeCell ref="V26:W26"/>
    <mergeCell ref="P26:Q26"/>
    <mergeCell ref="N26:O26"/>
    <mergeCell ref="R26:S26"/>
    <mergeCell ref="A24:G24"/>
    <mergeCell ref="R24:X24"/>
    <mergeCell ref="Y24:Z24"/>
    <mergeCell ref="AA24:AB24"/>
    <mergeCell ref="A29:G29"/>
    <mergeCell ref="X29:AD29"/>
    <mergeCell ref="AB26:AC26"/>
    <mergeCell ref="AD26:AE26"/>
    <mergeCell ref="H26:I26"/>
    <mergeCell ref="J26:K26"/>
    <mergeCell ref="A26:G27"/>
    <mergeCell ref="Z26:AA26"/>
    <mergeCell ref="Z27:AA27"/>
    <mergeCell ref="AB27:AC27"/>
    <mergeCell ref="H27:I27"/>
    <mergeCell ref="J27:K27"/>
    <mergeCell ref="AD27:AE27"/>
    <mergeCell ref="A21:G21"/>
    <mergeCell ref="H22:I22"/>
    <mergeCell ref="J22:K22"/>
    <mergeCell ref="L22:M22"/>
    <mergeCell ref="H19:I19"/>
    <mergeCell ref="V19:W19"/>
    <mergeCell ref="A22:G22"/>
    <mergeCell ref="A19:G19"/>
    <mergeCell ref="R19:S19"/>
    <mergeCell ref="N22:O22"/>
    <mergeCell ref="P22:Q22"/>
    <mergeCell ref="T22:U22"/>
    <mergeCell ref="L19:M19"/>
    <mergeCell ref="T19:U19"/>
    <mergeCell ref="J19:K19"/>
    <mergeCell ref="P19:Q19"/>
    <mergeCell ref="V22:W22"/>
    <mergeCell ref="R22:S22"/>
    <mergeCell ref="N19:O19"/>
    <mergeCell ref="AT17:AU17"/>
    <mergeCell ref="A17:G17"/>
    <mergeCell ref="H17:I17"/>
    <mergeCell ref="AN17:AO17"/>
    <mergeCell ref="A5:G5"/>
    <mergeCell ref="J17:K17"/>
    <mergeCell ref="Z17:AA17"/>
    <mergeCell ref="C14:U14"/>
    <mergeCell ref="P17:Q17"/>
    <mergeCell ref="R17:S17"/>
    <mergeCell ref="T17:U17"/>
    <mergeCell ref="AF17:AG17"/>
    <mergeCell ref="N17:O17"/>
    <mergeCell ref="L17:M17"/>
    <mergeCell ref="AH17:AI17"/>
    <mergeCell ref="V17:W17"/>
    <mergeCell ref="X17:Y17"/>
    <mergeCell ref="AB17:AC17"/>
    <mergeCell ref="AJ17:AK17"/>
    <mergeCell ref="AL17:AM17"/>
    <mergeCell ref="AP17:AQ17"/>
    <mergeCell ref="AD17:AE17"/>
    <mergeCell ref="H5:I5"/>
    <mergeCell ref="A45:G45"/>
    <mergeCell ref="J46:K46"/>
    <mergeCell ref="L46:M46"/>
    <mergeCell ref="N46:O46"/>
    <mergeCell ref="A46:G46"/>
    <mergeCell ref="H46:I46"/>
    <mergeCell ref="A38:G39"/>
    <mergeCell ref="H38:I38"/>
    <mergeCell ref="H39:I39"/>
    <mergeCell ref="O42:U42"/>
    <mergeCell ref="O43:U43"/>
    <mergeCell ref="P46:Q46"/>
    <mergeCell ref="R38:T38"/>
    <mergeCell ref="R39:T39"/>
    <mergeCell ref="R46:S46"/>
    <mergeCell ref="J38:Q38"/>
    <mergeCell ref="J39:Q39"/>
    <mergeCell ref="A41:G41"/>
    <mergeCell ref="K41:L41"/>
    <mergeCell ref="O41:U41"/>
    <mergeCell ref="T46:U46"/>
    <mergeCell ref="V46:W46"/>
    <mergeCell ref="X46:Y46"/>
    <mergeCell ref="AD32:BE32"/>
    <mergeCell ref="BA39:BC39"/>
    <mergeCell ref="AF39:AH39"/>
    <mergeCell ref="AB39:AE39"/>
    <mergeCell ref="U38:BE38"/>
    <mergeCell ref="U39:AA39"/>
    <mergeCell ref="AM42:AO42"/>
    <mergeCell ref="AC43:AH43"/>
    <mergeCell ref="AI43:BE43"/>
    <mergeCell ref="AC42:AE42"/>
    <mergeCell ref="AP36:BD36"/>
    <mergeCell ref="AD36:AO36"/>
    <mergeCell ref="AO39:AV39"/>
    <mergeCell ref="AP26:AQ26"/>
    <mergeCell ref="AR26:AS26"/>
    <mergeCell ref="AL26:AM26"/>
    <mergeCell ref="AH2:AI2"/>
    <mergeCell ref="AJ2:AK2"/>
    <mergeCell ref="AL2:AM2"/>
    <mergeCell ref="AN2:AO2"/>
    <mergeCell ref="AP2:AQ2"/>
    <mergeCell ref="A7:BF7"/>
    <mergeCell ref="AV17:AW17"/>
    <mergeCell ref="P2:Q2"/>
    <mergeCell ref="R2:S2"/>
    <mergeCell ref="T2:U2"/>
    <mergeCell ref="V2:W2"/>
    <mergeCell ref="X2:Y2"/>
    <mergeCell ref="Z2:AA2"/>
    <mergeCell ref="AB2:AC2"/>
    <mergeCell ref="AD2:AE2"/>
    <mergeCell ref="AF2:AG2"/>
    <mergeCell ref="AR2:AS2"/>
    <mergeCell ref="AS24:AT24"/>
    <mergeCell ref="H2:I2"/>
    <mergeCell ref="A16:G16"/>
    <mergeCell ref="J2:K2"/>
    <mergeCell ref="AH27:AI27"/>
    <mergeCell ref="AJ27:AK27"/>
    <mergeCell ref="AL27:AM27"/>
    <mergeCell ref="AN27:AO27"/>
    <mergeCell ref="AP27:AQ27"/>
    <mergeCell ref="L27:M27"/>
    <mergeCell ref="N27:O27"/>
    <mergeCell ref="P27:Q27"/>
    <mergeCell ref="R27:S27"/>
    <mergeCell ref="T27:U27"/>
    <mergeCell ref="V27:W27"/>
    <mergeCell ref="X27:Y27"/>
    <mergeCell ref="EM2:EN2"/>
    <mergeCell ref="EO2:EP2"/>
    <mergeCell ref="EE2:EF2"/>
    <mergeCell ref="EG2:EH2"/>
    <mergeCell ref="EI2:EJ2"/>
    <mergeCell ref="EK2:EL2"/>
    <mergeCell ref="AT2:AU2"/>
    <mergeCell ref="AV2:AW2"/>
    <mergeCell ref="AX2:AY2"/>
    <mergeCell ref="AZ2:BA2"/>
    <mergeCell ref="BB2:BC2"/>
    <mergeCell ref="BD2:BE2"/>
    <mergeCell ref="DU2:DV2"/>
    <mergeCell ref="DW2:DX2"/>
    <mergeCell ref="DY2:DZ2"/>
    <mergeCell ref="EA2:EB2"/>
    <mergeCell ref="EC2:ED2"/>
    <mergeCell ref="DO2:DP2"/>
    <mergeCell ref="DQ2:DR2"/>
    <mergeCell ref="DS2:DT2"/>
    <mergeCell ref="BJ2:BK2"/>
    <mergeCell ref="BL2:BM2"/>
    <mergeCell ref="BN2:BO2"/>
    <mergeCell ref="BP2:BQ2"/>
    <mergeCell ref="BR2:BS2"/>
    <mergeCell ref="BT2:BU2"/>
    <mergeCell ref="BV2:BW2"/>
    <mergeCell ref="BX2:DL2"/>
    <mergeCell ref="DM2:DN2"/>
    <mergeCell ref="AZ27:BA27"/>
    <mergeCell ref="BB27:BC27"/>
    <mergeCell ref="BD27:BE27"/>
    <mergeCell ref="BF2:BG2"/>
    <mergeCell ref="BH2:BI2"/>
    <mergeCell ref="BB26:BC26"/>
    <mergeCell ref="BB17:BC17"/>
    <mergeCell ref="BD17:BE17"/>
    <mergeCell ref="L2:M2"/>
    <mergeCell ref="N2:O2"/>
    <mergeCell ref="X19:Y19"/>
    <mergeCell ref="AL46:BE46"/>
    <mergeCell ref="BD39:BE39"/>
    <mergeCell ref="AW39:AZ39"/>
    <mergeCell ref="AI39:AN39"/>
    <mergeCell ref="AR27:AS27"/>
    <mergeCell ref="Z46:AA46"/>
    <mergeCell ref="AC45:AK45"/>
    <mergeCell ref="AC46:AK46"/>
    <mergeCell ref="AV26:AW26"/>
    <mergeCell ref="AJ26:AK26"/>
    <mergeCell ref="BD26:BE26"/>
    <mergeCell ref="AC24:AD24"/>
    <mergeCell ref="AE24:AF24"/>
    <mergeCell ref="AH24:AN24"/>
    <mergeCell ref="AO24:AP24"/>
    <mergeCell ref="AQ24:AR24"/>
    <mergeCell ref="AD22:AE22"/>
    <mergeCell ref="AT27:AU27"/>
    <mergeCell ref="AV27:AW27"/>
    <mergeCell ref="AX27:AY27"/>
    <mergeCell ref="AF27:AG27"/>
    <mergeCell ref="AY83:BB83"/>
    <mergeCell ref="BC82:BF82"/>
    <mergeCell ref="M81:T81"/>
    <mergeCell ref="M82:T82"/>
    <mergeCell ref="M83:T83"/>
    <mergeCell ref="M80:T80"/>
    <mergeCell ref="AI82:AJ82"/>
    <mergeCell ref="AK82:AU82"/>
    <mergeCell ref="U81:AE81"/>
    <mergeCell ref="U82:AE82"/>
    <mergeCell ref="U83:AE83"/>
    <mergeCell ref="AI81:AO81"/>
    <mergeCell ref="AW81:AX81"/>
    <mergeCell ref="AS81:AT81"/>
    <mergeCell ref="AP81:AR81"/>
    <mergeCell ref="AU81:AV81"/>
    <mergeCell ref="AP80:AR80"/>
    <mergeCell ref="U80:AH80"/>
    <mergeCell ref="AY81:BB81"/>
    <mergeCell ref="AY82:BB82"/>
  </mergeCells>
  <phoneticPr fontId="1"/>
  <pageMargins left="0.47244094488188981" right="0.19685039370078741" top="0.74803149606299213" bottom="0.59055118110236227" header="0.31496062992125984" footer="0.31496062992125984"/>
  <pageSetup paperSize="9" scale="9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BR68"/>
  <sheetViews>
    <sheetView view="pageBreakPreview" topLeftCell="A9" zoomScaleNormal="100" zoomScaleSheetLayoutView="100" workbookViewId="0">
      <selection activeCell="BU15" sqref="BU15"/>
    </sheetView>
  </sheetViews>
  <sheetFormatPr defaultRowHeight="13.5" outlineLevelRow="1"/>
  <cols>
    <col min="1" max="1" width="2.5" style="39" customWidth="1"/>
    <col min="2" max="9" width="2" style="39" customWidth="1"/>
    <col min="10" max="10" width="2.375" style="39" customWidth="1"/>
    <col min="11" max="41" width="2" style="39" customWidth="1"/>
    <col min="42" max="44" width="2.25" style="39" customWidth="1"/>
    <col min="45" max="71" width="2" style="39" customWidth="1"/>
    <col min="72" max="247" width="9" style="39"/>
    <col min="248" max="248" width="2.5" style="39" customWidth="1"/>
    <col min="249" max="256" width="2" style="39" customWidth="1"/>
    <col min="257" max="257" width="2.375" style="39" customWidth="1"/>
    <col min="258" max="288" width="2" style="39" customWidth="1"/>
    <col min="289" max="292" width="2.25" style="39" customWidth="1"/>
    <col min="293" max="309" width="3.125" style="39" customWidth="1"/>
    <col min="310" max="503" width="9" style="39"/>
    <col min="504" max="504" width="2.5" style="39" customWidth="1"/>
    <col min="505" max="512" width="2" style="39" customWidth="1"/>
    <col min="513" max="513" width="2.375" style="39" customWidth="1"/>
    <col min="514" max="544" width="2" style="39" customWidth="1"/>
    <col min="545" max="548" width="2.25" style="39" customWidth="1"/>
    <col min="549" max="565" width="3.125" style="39" customWidth="1"/>
    <col min="566" max="759" width="9" style="39"/>
    <col min="760" max="760" width="2.5" style="39" customWidth="1"/>
    <col min="761" max="768" width="2" style="39" customWidth="1"/>
    <col min="769" max="769" width="2.375" style="39" customWidth="1"/>
    <col min="770" max="800" width="2" style="39" customWidth="1"/>
    <col min="801" max="804" width="2.25" style="39" customWidth="1"/>
    <col min="805" max="821" width="3.125" style="39" customWidth="1"/>
    <col min="822" max="1015" width="9" style="39"/>
    <col min="1016" max="1016" width="2.5" style="39" customWidth="1"/>
    <col min="1017" max="1024" width="2" style="39" customWidth="1"/>
    <col min="1025" max="1025" width="2.375" style="39" customWidth="1"/>
    <col min="1026" max="1056" width="2" style="39" customWidth="1"/>
    <col min="1057" max="1060" width="2.25" style="39" customWidth="1"/>
    <col min="1061" max="1077" width="3.125" style="39" customWidth="1"/>
    <col min="1078" max="1271" width="9" style="39"/>
    <col min="1272" max="1272" width="2.5" style="39" customWidth="1"/>
    <col min="1273" max="1280" width="2" style="39" customWidth="1"/>
    <col min="1281" max="1281" width="2.375" style="39" customWidth="1"/>
    <col min="1282" max="1312" width="2" style="39" customWidth="1"/>
    <col min="1313" max="1316" width="2.25" style="39" customWidth="1"/>
    <col min="1317" max="1333" width="3.125" style="39" customWidth="1"/>
    <col min="1334" max="1527" width="9" style="39"/>
    <col min="1528" max="1528" width="2.5" style="39" customWidth="1"/>
    <col min="1529" max="1536" width="2" style="39" customWidth="1"/>
    <col min="1537" max="1537" width="2.375" style="39" customWidth="1"/>
    <col min="1538" max="1568" width="2" style="39" customWidth="1"/>
    <col min="1569" max="1572" width="2.25" style="39" customWidth="1"/>
    <col min="1573" max="1589" width="3.125" style="39" customWidth="1"/>
    <col min="1590" max="1783" width="9" style="39"/>
    <col min="1784" max="1784" width="2.5" style="39" customWidth="1"/>
    <col min="1785" max="1792" width="2" style="39" customWidth="1"/>
    <col min="1793" max="1793" width="2.375" style="39" customWidth="1"/>
    <col min="1794" max="1824" width="2" style="39" customWidth="1"/>
    <col min="1825" max="1828" width="2.25" style="39" customWidth="1"/>
    <col min="1829" max="1845" width="3.125" style="39" customWidth="1"/>
    <col min="1846" max="2039" width="9" style="39"/>
    <col min="2040" max="2040" width="2.5" style="39" customWidth="1"/>
    <col min="2041" max="2048" width="2" style="39" customWidth="1"/>
    <col min="2049" max="2049" width="2.375" style="39" customWidth="1"/>
    <col min="2050" max="2080" width="2" style="39" customWidth="1"/>
    <col min="2081" max="2084" width="2.25" style="39" customWidth="1"/>
    <col min="2085" max="2101" width="3.125" style="39" customWidth="1"/>
    <col min="2102" max="2295" width="9" style="39"/>
    <col min="2296" max="2296" width="2.5" style="39" customWidth="1"/>
    <col min="2297" max="2304" width="2" style="39" customWidth="1"/>
    <col min="2305" max="2305" width="2.375" style="39" customWidth="1"/>
    <col min="2306" max="2336" width="2" style="39" customWidth="1"/>
    <col min="2337" max="2340" width="2.25" style="39" customWidth="1"/>
    <col min="2341" max="2357" width="3.125" style="39" customWidth="1"/>
    <col min="2358" max="2551" width="9" style="39"/>
    <col min="2552" max="2552" width="2.5" style="39" customWidth="1"/>
    <col min="2553" max="2560" width="2" style="39" customWidth="1"/>
    <col min="2561" max="2561" width="2.375" style="39" customWidth="1"/>
    <col min="2562" max="2592" width="2" style="39" customWidth="1"/>
    <col min="2593" max="2596" width="2.25" style="39" customWidth="1"/>
    <col min="2597" max="2613" width="3.125" style="39" customWidth="1"/>
    <col min="2614" max="2807" width="9" style="39"/>
    <col min="2808" max="2808" width="2.5" style="39" customWidth="1"/>
    <col min="2809" max="2816" width="2" style="39" customWidth="1"/>
    <col min="2817" max="2817" width="2.375" style="39" customWidth="1"/>
    <col min="2818" max="2848" width="2" style="39" customWidth="1"/>
    <col min="2849" max="2852" width="2.25" style="39" customWidth="1"/>
    <col min="2853" max="2869" width="3.125" style="39" customWidth="1"/>
    <col min="2870" max="3063" width="9" style="39"/>
    <col min="3064" max="3064" width="2.5" style="39" customWidth="1"/>
    <col min="3065" max="3072" width="2" style="39" customWidth="1"/>
    <col min="3073" max="3073" width="2.375" style="39" customWidth="1"/>
    <col min="3074" max="3104" width="2" style="39" customWidth="1"/>
    <col min="3105" max="3108" width="2.25" style="39" customWidth="1"/>
    <col min="3109" max="3125" width="3.125" style="39" customWidth="1"/>
    <col min="3126" max="3319" width="9" style="39"/>
    <col min="3320" max="3320" width="2.5" style="39" customWidth="1"/>
    <col min="3321" max="3328" width="2" style="39" customWidth="1"/>
    <col min="3329" max="3329" width="2.375" style="39" customWidth="1"/>
    <col min="3330" max="3360" width="2" style="39" customWidth="1"/>
    <col min="3361" max="3364" width="2.25" style="39" customWidth="1"/>
    <col min="3365" max="3381" width="3.125" style="39" customWidth="1"/>
    <col min="3382" max="3575" width="9" style="39"/>
    <col min="3576" max="3576" width="2.5" style="39" customWidth="1"/>
    <col min="3577" max="3584" width="2" style="39" customWidth="1"/>
    <col min="3585" max="3585" width="2.375" style="39" customWidth="1"/>
    <col min="3586" max="3616" width="2" style="39" customWidth="1"/>
    <col min="3617" max="3620" width="2.25" style="39" customWidth="1"/>
    <col min="3621" max="3637" width="3.125" style="39" customWidth="1"/>
    <col min="3638" max="3831" width="9" style="39"/>
    <col min="3832" max="3832" width="2.5" style="39" customWidth="1"/>
    <col min="3833" max="3840" width="2" style="39" customWidth="1"/>
    <col min="3841" max="3841" width="2.375" style="39" customWidth="1"/>
    <col min="3842" max="3872" width="2" style="39" customWidth="1"/>
    <col min="3873" max="3876" width="2.25" style="39" customWidth="1"/>
    <col min="3877" max="3893" width="3.125" style="39" customWidth="1"/>
    <col min="3894" max="4087" width="9" style="39"/>
    <col min="4088" max="4088" width="2.5" style="39" customWidth="1"/>
    <col min="4089" max="4096" width="2" style="39" customWidth="1"/>
    <col min="4097" max="4097" width="2.375" style="39" customWidth="1"/>
    <col min="4098" max="4128" width="2" style="39" customWidth="1"/>
    <col min="4129" max="4132" width="2.25" style="39" customWidth="1"/>
    <col min="4133" max="4149" width="3.125" style="39" customWidth="1"/>
    <col min="4150" max="4343" width="9" style="39"/>
    <col min="4344" max="4344" width="2.5" style="39" customWidth="1"/>
    <col min="4345" max="4352" width="2" style="39" customWidth="1"/>
    <col min="4353" max="4353" width="2.375" style="39" customWidth="1"/>
    <col min="4354" max="4384" width="2" style="39" customWidth="1"/>
    <col min="4385" max="4388" width="2.25" style="39" customWidth="1"/>
    <col min="4389" max="4405" width="3.125" style="39" customWidth="1"/>
    <col min="4406" max="4599" width="9" style="39"/>
    <col min="4600" max="4600" width="2.5" style="39" customWidth="1"/>
    <col min="4601" max="4608" width="2" style="39" customWidth="1"/>
    <col min="4609" max="4609" width="2.375" style="39" customWidth="1"/>
    <col min="4610" max="4640" width="2" style="39" customWidth="1"/>
    <col min="4641" max="4644" width="2.25" style="39" customWidth="1"/>
    <col min="4645" max="4661" width="3.125" style="39" customWidth="1"/>
    <col min="4662" max="4855" width="9" style="39"/>
    <col min="4856" max="4856" width="2.5" style="39" customWidth="1"/>
    <col min="4857" max="4864" width="2" style="39" customWidth="1"/>
    <col min="4865" max="4865" width="2.375" style="39" customWidth="1"/>
    <col min="4866" max="4896" width="2" style="39" customWidth="1"/>
    <col min="4897" max="4900" width="2.25" style="39" customWidth="1"/>
    <col min="4901" max="4917" width="3.125" style="39" customWidth="1"/>
    <col min="4918" max="5111" width="9" style="39"/>
    <col min="5112" max="5112" width="2.5" style="39" customWidth="1"/>
    <col min="5113" max="5120" width="2" style="39" customWidth="1"/>
    <col min="5121" max="5121" width="2.375" style="39" customWidth="1"/>
    <col min="5122" max="5152" width="2" style="39" customWidth="1"/>
    <col min="5153" max="5156" width="2.25" style="39" customWidth="1"/>
    <col min="5157" max="5173" width="3.125" style="39" customWidth="1"/>
    <col min="5174" max="5367" width="9" style="39"/>
    <col min="5368" max="5368" width="2.5" style="39" customWidth="1"/>
    <col min="5369" max="5376" width="2" style="39" customWidth="1"/>
    <col min="5377" max="5377" width="2.375" style="39" customWidth="1"/>
    <col min="5378" max="5408" width="2" style="39" customWidth="1"/>
    <col min="5409" max="5412" width="2.25" style="39" customWidth="1"/>
    <col min="5413" max="5429" width="3.125" style="39" customWidth="1"/>
    <col min="5430" max="5623" width="9" style="39"/>
    <col min="5624" max="5624" width="2.5" style="39" customWidth="1"/>
    <col min="5625" max="5632" width="2" style="39" customWidth="1"/>
    <col min="5633" max="5633" width="2.375" style="39" customWidth="1"/>
    <col min="5634" max="5664" width="2" style="39" customWidth="1"/>
    <col min="5665" max="5668" width="2.25" style="39" customWidth="1"/>
    <col min="5669" max="5685" width="3.125" style="39" customWidth="1"/>
    <col min="5686" max="5879" width="9" style="39"/>
    <col min="5880" max="5880" width="2.5" style="39" customWidth="1"/>
    <col min="5881" max="5888" width="2" style="39" customWidth="1"/>
    <col min="5889" max="5889" width="2.375" style="39" customWidth="1"/>
    <col min="5890" max="5920" width="2" style="39" customWidth="1"/>
    <col min="5921" max="5924" width="2.25" style="39" customWidth="1"/>
    <col min="5925" max="5941" width="3.125" style="39" customWidth="1"/>
    <col min="5942" max="6135" width="9" style="39"/>
    <col min="6136" max="6136" width="2.5" style="39" customWidth="1"/>
    <col min="6137" max="6144" width="2" style="39" customWidth="1"/>
    <col min="6145" max="6145" width="2.375" style="39" customWidth="1"/>
    <col min="6146" max="6176" width="2" style="39" customWidth="1"/>
    <col min="6177" max="6180" width="2.25" style="39" customWidth="1"/>
    <col min="6181" max="6197" width="3.125" style="39" customWidth="1"/>
    <col min="6198" max="6391" width="9" style="39"/>
    <col min="6392" max="6392" width="2.5" style="39" customWidth="1"/>
    <col min="6393" max="6400" width="2" style="39" customWidth="1"/>
    <col min="6401" max="6401" width="2.375" style="39" customWidth="1"/>
    <col min="6402" max="6432" width="2" style="39" customWidth="1"/>
    <col min="6433" max="6436" width="2.25" style="39" customWidth="1"/>
    <col min="6437" max="6453" width="3.125" style="39" customWidth="1"/>
    <col min="6454" max="6647" width="9" style="39"/>
    <col min="6648" max="6648" width="2.5" style="39" customWidth="1"/>
    <col min="6649" max="6656" width="2" style="39" customWidth="1"/>
    <col min="6657" max="6657" width="2.375" style="39" customWidth="1"/>
    <col min="6658" max="6688" width="2" style="39" customWidth="1"/>
    <col min="6689" max="6692" width="2.25" style="39" customWidth="1"/>
    <col min="6693" max="6709" width="3.125" style="39" customWidth="1"/>
    <col min="6710" max="6903" width="9" style="39"/>
    <col min="6904" max="6904" width="2.5" style="39" customWidth="1"/>
    <col min="6905" max="6912" width="2" style="39" customWidth="1"/>
    <col min="6913" max="6913" width="2.375" style="39" customWidth="1"/>
    <col min="6914" max="6944" width="2" style="39" customWidth="1"/>
    <col min="6945" max="6948" width="2.25" style="39" customWidth="1"/>
    <col min="6949" max="6965" width="3.125" style="39" customWidth="1"/>
    <col min="6966" max="7159" width="9" style="39"/>
    <col min="7160" max="7160" width="2.5" style="39" customWidth="1"/>
    <col min="7161" max="7168" width="2" style="39" customWidth="1"/>
    <col min="7169" max="7169" width="2.375" style="39" customWidth="1"/>
    <col min="7170" max="7200" width="2" style="39" customWidth="1"/>
    <col min="7201" max="7204" width="2.25" style="39" customWidth="1"/>
    <col min="7205" max="7221" width="3.125" style="39" customWidth="1"/>
    <col min="7222" max="7415" width="9" style="39"/>
    <col min="7416" max="7416" width="2.5" style="39" customWidth="1"/>
    <col min="7417" max="7424" width="2" style="39" customWidth="1"/>
    <col min="7425" max="7425" width="2.375" style="39" customWidth="1"/>
    <col min="7426" max="7456" width="2" style="39" customWidth="1"/>
    <col min="7457" max="7460" width="2.25" style="39" customWidth="1"/>
    <col min="7461" max="7477" width="3.125" style="39" customWidth="1"/>
    <col min="7478" max="7671" width="9" style="39"/>
    <col min="7672" max="7672" width="2.5" style="39" customWidth="1"/>
    <col min="7673" max="7680" width="2" style="39" customWidth="1"/>
    <col min="7681" max="7681" width="2.375" style="39" customWidth="1"/>
    <col min="7682" max="7712" width="2" style="39" customWidth="1"/>
    <col min="7713" max="7716" width="2.25" style="39" customWidth="1"/>
    <col min="7717" max="7733" width="3.125" style="39" customWidth="1"/>
    <col min="7734" max="7927" width="9" style="39"/>
    <col min="7928" max="7928" width="2.5" style="39" customWidth="1"/>
    <col min="7929" max="7936" width="2" style="39" customWidth="1"/>
    <col min="7937" max="7937" width="2.375" style="39" customWidth="1"/>
    <col min="7938" max="7968" width="2" style="39" customWidth="1"/>
    <col min="7969" max="7972" width="2.25" style="39" customWidth="1"/>
    <col min="7973" max="7989" width="3.125" style="39" customWidth="1"/>
    <col min="7990" max="8183" width="9" style="39"/>
    <col min="8184" max="8184" width="2.5" style="39" customWidth="1"/>
    <col min="8185" max="8192" width="2" style="39" customWidth="1"/>
    <col min="8193" max="8193" width="2.375" style="39" customWidth="1"/>
    <col min="8194" max="8224" width="2" style="39" customWidth="1"/>
    <col min="8225" max="8228" width="2.25" style="39" customWidth="1"/>
    <col min="8229" max="8245" width="3.125" style="39" customWidth="1"/>
    <col min="8246" max="8439" width="9" style="39"/>
    <col min="8440" max="8440" width="2.5" style="39" customWidth="1"/>
    <col min="8441" max="8448" width="2" style="39" customWidth="1"/>
    <col min="8449" max="8449" width="2.375" style="39" customWidth="1"/>
    <col min="8450" max="8480" width="2" style="39" customWidth="1"/>
    <col min="8481" max="8484" width="2.25" style="39" customWidth="1"/>
    <col min="8485" max="8501" width="3.125" style="39" customWidth="1"/>
    <col min="8502" max="8695" width="9" style="39"/>
    <col min="8696" max="8696" width="2.5" style="39" customWidth="1"/>
    <col min="8697" max="8704" width="2" style="39" customWidth="1"/>
    <col min="8705" max="8705" width="2.375" style="39" customWidth="1"/>
    <col min="8706" max="8736" width="2" style="39" customWidth="1"/>
    <col min="8737" max="8740" width="2.25" style="39" customWidth="1"/>
    <col min="8741" max="8757" width="3.125" style="39" customWidth="1"/>
    <col min="8758" max="8951" width="9" style="39"/>
    <col min="8952" max="8952" width="2.5" style="39" customWidth="1"/>
    <col min="8953" max="8960" width="2" style="39" customWidth="1"/>
    <col min="8961" max="8961" width="2.375" style="39" customWidth="1"/>
    <col min="8962" max="8992" width="2" style="39" customWidth="1"/>
    <col min="8993" max="8996" width="2.25" style="39" customWidth="1"/>
    <col min="8997" max="9013" width="3.125" style="39" customWidth="1"/>
    <col min="9014" max="9207" width="9" style="39"/>
    <col min="9208" max="9208" width="2.5" style="39" customWidth="1"/>
    <col min="9209" max="9216" width="2" style="39" customWidth="1"/>
    <col min="9217" max="9217" width="2.375" style="39" customWidth="1"/>
    <col min="9218" max="9248" width="2" style="39" customWidth="1"/>
    <col min="9249" max="9252" width="2.25" style="39" customWidth="1"/>
    <col min="9253" max="9269" width="3.125" style="39" customWidth="1"/>
    <col min="9270" max="9463" width="9" style="39"/>
    <col min="9464" max="9464" width="2.5" style="39" customWidth="1"/>
    <col min="9465" max="9472" width="2" style="39" customWidth="1"/>
    <col min="9473" max="9473" width="2.375" style="39" customWidth="1"/>
    <col min="9474" max="9504" width="2" style="39" customWidth="1"/>
    <col min="9505" max="9508" width="2.25" style="39" customWidth="1"/>
    <col min="9509" max="9525" width="3.125" style="39" customWidth="1"/>
    <col min="9526" max="9719" width="9" style="39"/>
    <col min="9720" max="9720" width="2.5" style="39" customWidth="1"/>
    <col min="9721" max="9728" width="2" style="39" customWidth="1"/>
    <col min="9729" max="9729" width="2.375" style="39" customWidth="1"/>
    <col min="9730" max="9760" width="2" style="39" customWidth="1"/>
    <col min="9761" max="9764" width="2.25" style="39" customWidth="1"/>
    <col min="9765" max="9781" width="3.125" style="39" customWidth="1"/>
    <col min="9782" max="9975" width="9" style="39"/>
    <col min="9976" max="9976" width="2.5" style="39" customWidth="1"/>
    <col min="9977" max="9984" width="2" style="39" customWidth="1"/>
    <col min="9985" max="9985" width="2.375" style="39" customWidth="1"/>
    <col min="9986" max="10016" width="2" style="39" customWidth="1"/>
    <col min="10017" max="10020" width="2.25" style="39" customWidth="1"/>
    <col min="10021" max="10037" width="3.125" style="39" customWidth="1"/>
    <col min="10038" max="10231" width="9" style="39"/>
    <col min="10232" max="10232" width="2.5" style="39" customWidth="1"/>
    <col min="10233" max="10240" width="2" style="39" customWidth="1"/>
    <col min="10241" max="10241" width="2.375" style="39" customWidth="1"/>
    <col min="10242" max="10272" width="2" style="39" customWidth="1"/>
    <col min="10273" max="10276" width="2.25" style="39" customWidth="1"/>
    <col min="10277" max="10293" width="3.125" style="39" customWidth="1"/>
    <col min="10294" max="10487" width="9" style="39"/>
    <col min="10488" max="10488" width="2.5" style="39" customWidth="1"/>
    <col min="10489" max="10496" width="2" style="39" customWidth="1"/>
    <col min="10497" max="10497" width="2.375" style="39" customWidth="1"/>
    <col min="10498" max="10528" width="2" style="39" customWidth="1"/>
    <col min="10529" max="10532" width="2.25" style="39" customWidth="1"/>
    <col min="10533" max="10549" width="3.125" style="39" customWidth="1"/>
    <col min="10550" max="10743" width="9" style="39"/>
    <col min="10744" max="10744" width="2.5" style="39" customWidth="1"/>
    <col min="10745" max="10752" width="2" style="39" customWidth="1"/>
    <col min="10753" max="10753" width="2.375" style="39" customWidth="1"/>
    <col min="10754" max="10784" width="2" style="39" customWidth="1"/>
    <col min="10785" max="10788" width="2.25" style="39" customWidth="1"/>
    <col min="10789" max="10805" width="3.125" style="39" customWidth="1"/>
    <col min="10806" max="10999" width="9" style="39"/>
    <col min="11000" max="11000" width="2.5" style="39" customWidth="1"/>
    <col min="11001" max="11008" width="2" style="39" customWidth="1"/>
    <col min="11009" max="11009" width="2.375" style="39" customWidth="1"/>
    <col min="11010" max="11040" width="2" style="39" customWidth="1"/>
    <col min="11041" max="11044" width="2.25" style="39" customWidth="1"/>
    <col min="11045" max="11061" width="3.125" style="39" customWidth="1"/>
    <col min="11062" max="11255" width="9" style="39"/>
    <col min="11256" max="11256" width="2.5" style="39" customWidth="1"/>
    <col min="11257" max="11264" width="2" style="39" customWidth="1"/>
    <col min="11265" max="11265" width="2.375" style="39" customWidth="1"/>
    <col min="11266" max="11296" width="2" style="39" customWidth="1"/>
    <col min="11297" max="11300" width="2.25" style="39" customWidth="1"/>
    <col min="11301" max="11317" width="3.125" style="39" customWidth="1"/>
    <col min="11318" max="11511" width="9" style="39"/>
    <col min="11512" max="11512" width="2.5" style="39" customWidth="1"/>
    <col min="11513" max="11520" width="2" style="39" customWidth="1"/>
    <col min="11521" max="11521" width="2.375" style="39" customWidth="1"/>
    <col min="11522" max="11552" width="2" style="39" customWidth="1"/>
    <col min="11553" max="11556" width="2.25" style="39" customWidth="1"/>
    <col min="11557" max="11573" width="3.125" style="39" customWidth="1"/>
    <col min="11574" max="11767" width="9" style="39"/>
    <col min="11768" max="11768" width="2.5" style="39" customWidth="1"/>
    <col min="11769" max="11776" width="2" style="39" customWidth="1"/>
    <col min="11777" max="11777" width="2.375" style="39" customWidth="1"/>
    <col min="11778" max="11808" width="2" style="39" customWidth="1"/>
    <col min="11809" max="11812" width="2.25" style="39" customWidth="1"/>
    <col min="11813" max="11829" width="3.125" style="39" customWidth="1"/>
    <col min="11830" max="12023" width="9" style="39"/>
    <col min="12024" max="12024" width="2.5" style="39" customWidth="1"/>
    <col min="12025" max="12032" width="2" style="39" customWidth="1"/>
    <col min="12033" max="12033" width="2.375" style="39" customWidth="1"/>
    <col min="12034" max="12064" width="2" style="39" customWidth="1"/>
    <col min="12065" max="12068" width="2.25" style="39" customWidth="1"/>
    <col min="12069" max="12085" width="3.125" style="39" customWidth="1"/>
    <col min="12086" max="12279" width="9" style="39"/>
    <col min="12280" max="12280" width="2.5" style="39" customWidth="1"/>
    <col min="12281" max="12288" width="2" style="39" customWidth="1"/>
    <col min="12289" max="12289" width="2.375" style="39" customWidth="1"/>
    <col min="12290" max="12320" width="2" style="39" customWidth="1"/>
    <col min="12321" max="12324" width="2.25" style="39" customWidth="1"/>
    <col min="12325" max="12341" width="3.125" style="39" customWidth="1"/>
    <col min="12342" max="12535" width="9" style="39"/>
    <col min="12536" max="12536" width="2.5" style="39" customWidth="1"/>
    <col min="12537" max="12544" width="2" style="39" customWidth="1"/>
    <col min="12545" max="12545" width="2.375" style="39" customWidth="1"/>
    <col min="12546" max="12576" width="2" style="39" customWidth="1"/>
    <col min="12577" max="12580" width="2.25" style="39" customWidth="1"/>
    <col min="12581" max="12597" width="3.125" style="39" customWidth="1"/>
    <col min="12598" max="12791" width="9" style="39"/>
    <col min="12792" max="12792" width="2.5" style="39" customWidth="1"/>
    <col min="12793" max="12800" width="2" style="39" customWidth="1"/>
    <col min="12801" max="12801" width="2.375" style="39" customWidth="1"/>
    <col min="12802" max="12832" width="2" style="39" customWidth="1"/>
    <col min="12833" max="12836" width="2.25" style="39" customWidth="1"/>
    <col min="12837" max="12853" width="3.125" style="39" customWidth="1"/>
    <col min="12854" max="13047" width="9" style="39"/>
    <col min="13048" max="13048" width="2.5" style="39" customWidth="1"/>
    <col min="13049" max="13056" width="2" style="39" customWidth="1"/>
    <col min="13057" max="13057" width="2.375" style="39" customWidth="1"/>
    <col min="13058" max="13088" width="2" style="39" customWidth="1"/>
    <col min="13089" max="13092" width="2.25" style="39" customWidth="1"/>
    <col min="13093" max="13109" width="3.125" style="39" customWidth="1"/>
    <col min="13110" max="13303" width="9" style="39"/>
    <col min="13304" max="13304" width="2.5" style="39" customWidth="1"/>
    <col min="13305" max="13312" width="2" style="39" customWidth="1"/>
    <col min="13313" max="13313" width="2.375" style="39" customWidth="1"/>
    <col min="13314" max="13344" width="2" style="39" customWidth="1"/>
    <col min="13345" max="13348" width="2.25" style="39" customWidth="1"/>
    <col min="13349" max="13365" width="3.125" style="39" customWidth="1"/>
    <col min="13366" max="13559" width="9" style="39"/>
    <col min="13560" max="13560" width="2.5" style="39" customWidth="1"/>
    <col min="13561" max="13568" width="2" style="39" customWidth="1"/>
    <col min="13569" max="13569" width="2.375" style="39" customWidth="1"/>
    <col min="13570" max="13600" width="2" style="39" customWidth="1"/>
    <col min="13601" max="13604" width="2.25" style="39" customWidth="1"/>
    <col min="13605" max="13621" width="3.125" style="39" customWidth="1"/>
    <col min="13622" max="13815" width="9" style="39"/>
    <col min="13816" max="13816" width="2.5" style="39" customWidth="1"/>
    <col min="13817" max="13824" width="2" style="39" customWidth="1"/>
    <col min="13825" max="13825" width="2.375" style="39" customWidth="1"/>
    <col min="13826" max="13856" width="2" style="39" customWidth="1"/>
    <col min="13857" max="13860" width="2.25" style="39" customWidth="1"/>
    <col min="13861" max="13877" width="3.125" style="39" customWidth="1"/>
    <col min="13878" max="14071" width="9" style="39"/>
    <col min="14072" max="14072" width="2.5" style="39" customWidth="1"/>
    <col min="14073" max="14080" width="2" style="39" customWidth="1"/>
    <col min="14081" max="14081" width="2.375" style="39" customWidth="1"/>
    <col min="14082" max="14112" width="2" style="39" customWidth="1"/>
    <col min="14113" max="14116" width="2.25" style="39" customWidth="1"/>
    <col min="14117" max="14133" width="3.125" style="39" customWidth="1"/>
    <col min="14134" max="14327" width="9" style="39"/>
    <col min="14328" max="14328" width="2.5" style="39" customWidth="1"/>
    <col min="14329" max="14336" width="2" style="39" customWidth="1"/>
    <col min="14337" max="14337" width="2.375" style="39" customWidth="1"/>
    <col min="14338" max="14368" width="2" style="39" customWidth="1"/>
    <col min="14369" max="14372" width="2.25" style="39" customWidth="1"/>
    <col min="14373" max="14389" width="3.125" style="39" customWidth="1"/>
    <col min="14390" max="14583" width="9" style="39"/>
    <col min="14584" max="14584" width="2.5" style="39" customWidth="1"/>
    <col min="14585" max="14592" width="2" style="39" customWidth="1"/>
    <col min="14593" max="14593" width="2.375" style="39" customWidth="1"/>
    <col min="14594" max="14624" width="2" style="39" customWidth="1"/>
    <col min="14625" max="14628" width="2.25" style="39" customWidth="1"/>
    <col min="14629" max="14645" width="3.125" style="39" customWidth="1"/>
    <col min="14646" max="14839" width="9" style="39"/>
    <col min="14840" max="14840" width="2.5" style="39" customWidth="1"/>
    <col min="14841" max="14848" width="2" style="39" customWidth="1"/>
    <col min="14849" max="14849" width="2.375" style="39" customWidth="1"/>
    <col min="14850" max="14880" width="2" style="39" customWidth="1"/>
    <col min="14881" max="14884" width="2.25" style="39" customWidth="1"/>
    <col min="14885" max="14901" width="3.125" style="39" customWidth="1"/>
    <col min="14902" max="15095" width="9" style="39"/>
    <col min="15096" max="15096" width="2.5" style="39" customWidth="1"/>
    <col min="15097" max="15104" width="2" style="39" customWidth="1"/>
    <col min="15105" max="15105" width="2.375" style="39" customWidth="1"/>
    <col min="15106" max="15136" width="2" style="39" customWidth="1"/>
    <col min="15137" max="15140" width="2.25" style="39" customWidth="1"/>
    <col min="15141" max="15157" width="3.125" style="39" customWidth="1"/>
    <col min="15158" max="15351" width="9" style="39"/>
    <col min="15352" max="15352" width="2.5" style="39" customWidth="1"/>
    <col min="15353" max="15360" width="2" style="39" customWidth="1"/>
    <col min="15361" max="15361" width="2.375" style="39" customWidth="1"/>
    <col min="15362" max="15392" width="2" style="39" customWidth="1"/>
    <col min="15393" max="15396" width="2.25" style="39" customWidth="1"/>
    <col min="15397" max="15413" width="3.125" style="39" customWidth="1"/>
    <col min="15414" max="15607" width="9" style="39"/>
    <col min="15608" max="15608" width="2.5" style="39" customWidth="1"/>
    <col min="15609" max="15616" width="2" style="39" customWidth="1"/>
    <col min="15617" max="15617" width="2.375" style="39" customWidth="1"/>
    <col min="15618" max="15648" width="2" style="39" customWidth="1"/>
    <col min="15649" max="15652" width="2.25" style="39" customWidth="1"/>
    <col min="15653" max="15669" width="3.125" style="39" customWidth="1"/>
    <col min="15670" max="15863" width="9" style="39"/>
    <col min="15864" max="15864" width="2.5" style="39" customWidth="1"/>
    <col min="15865" max="15872" width="2" style="39" customWidth="1"/>
    <col min="15873" max="15873" width="2.375" style="39" customWidth="1"/>
    <col min="15874" max="15904" width="2" style="39" customWidth="1"/>
    <col min="15905" max="15908" width="2.25" style="39" customWidth="1"/>
    <col min="15909" max="15925" width="3.125" style="39" customWidth="1"/>
    <col min="15926" max="16119" width="9" style="39"/>
    <col min="16120" max="16120" width="2.5" style="39" customWidth="1"/>
    <col min="16121" max="16128" width="2" style="39" customWidth="1"/>
    <col min="16129" max="16129" width="2.375" style="39" customWidth="1"/>
    <col min="16130" max="16160" width="2" style="39" customWidth="1"/>
    <col min="16161" max="16164" width="2.25" style="39" customWidth="1"/>
    <col min="16165" max="16181" width="3.125" style="39" customWidth="1"/>
    <col min="16182" max="16384" width="9" style="39"/>
  </cols>
  <sheetData>
    <row r="1" spans="1:59" hidden="1" outlineLevel="1"/>
    <row r="2" spans="1:59" hidden="1" outlineLevel="1"/>
    <row r="3" spans="1:59" collapsed="1"/>
    <row r="4" spans="1:59">
      <c r="A4" s="39" t="s">
        <v>344</v>
      </c>
    </row>
    <row r="5" spans="1:59" ht="24" customHeight="1">
      <c r="A5" s="690" t="s">
        <v>345</v>
      </c>
      <c r="B5" s="690"/>
      <c r="C5" s="690"/>
      <c r="D5" s="690"/>
      <c r="E5" s="690"/>
      <c r="F5" s="690"/>
      <c r="G5" s="690"/>
      <c r="H5" s="690"/>
      <c r="I5" s="690"/>
      <c r="J5" s="690"/>
      <c r="K5" s="690"/>
      <c r="L5" s="690"/>
      <c r="M5" s="690"/>
      <c r="N5" s="690"/>
      <c r="O5" s="690"/>
      <c r="P5" s="690"/>
      <c r="Q5" s="690"/>
      <c r="R5" s="690"/>
      <c r="S5" s="690"/>
      <c r="T5" s="690"/>
      <c r="U5" s="690"/>
      <c r="V5" s="690"/>
      <c r="W5" s="690"/>
      <c r="X5" s="690"/>
      <c r="Y5" s="690"/>
      <c r="Z5" s="690"/>
      <c r="AA5" s="690"/>
      <c r="AB5" s="690"/>
      <c r="AC5" s="690"/>
      <c r="AD5" s="690"/>
      <c r="AE5" s="690"/>
      <c r="AF5" s="690"/>
      <c r="AG5" s="690"/>
      <c r="AH5" s="690"/>
      <c r="AI5" s="690"/>
      <c r="AJ5" s="690"/>
      <c r="AK5" s="690"/>
      <c r="AL5" s="690"/>
      <c r="AM5" s="690"/>
      <c r="AN5" s="690"/>
      <c r="AO5" s="690"/>
      <c r="AP5" s="690"/>
      <c r="AQ5" s="690"/>
    </row>
    <row r="6" spans="1:59" ht="16.5" customHeight="1">
      <c r="A6" s="691" t="s">
        <v>346</v>
      </c>
      <c r="B6" s="691"/>
      <c r="C6" s="691"/>
      <c r="D6" s="691"/>
      <c r="E6" s="691"/>
      <c r="F6" s="691"/>
      <c r="G6" s="691"/>
      <c r="H6" s="691"/>
      <c r="I6" s="691"/>
      <c r="J6" s="691"/>
      <c r="K6" s="135"/>
      <c r="L6" s="136"/>
      <c r="M6" s="517" t="s">
        <v>347</v>
      </c>
      <c r="N6" s="518"/>
      <c r="O6" s="518"/>
      <c r="P6" s="518"/>
      <c r="Q6" s="518"/>
      <c r="R6" s="518"/>
      <c r="S6" s="518"/>
      <c r="T6" s="518"/>
      <c r="U6" s="518"/>
      <c r="V6" s="518"/>
      <c r="W6" s="518"/>
      <c r="X6" s="518"/>
      <c r="Y6" s="518"/>
      <c r="Z6" s="518"/>
      <c r="AA6" s="518"/>
      <c r="AB6" s="518"/>
      <c r="AC6" s="518"/>
      <c r="AD6" s="518"/>
      <c r="AE6" s="518"/>
      <c r="AF6" s="518"/>
      <c r="AG6" s="518"/>
      <c r="AH6" s="548"/>
      <c r="AJ6" s="137"/>
      <c r="AK6" s="692" t="s">
        <v>348</v>
      </c>
      <c r="AL6" s="693"/>
      <c r="AM6" s="693"/>
      <c r="AN6" s="693"/>
      <c r="AO6" s="693"/>
      <c r="AP6" s="694"/>
      <c r="AQ6" s="137"/>
    </row>
    <row r="7" spans="1:59" ht="16.5" customHeight="1">
      <c r="A7" s="691" t="s">
        <v>349</v>
      </c>
      <c r="B7" s="691"/>
      <c r="C7" s="691"/>
      <c r="D7" s="691"/>
      <c r="E7" s="691"/>
      <c r="F7" s="691"/>
      <c r="G7" s="691"/>
      <c r="H7" s="691"/>
      <c r="I7" s="691"/>
      <c r="J7" s="695" t="s">
        <v>350</v>
      </c>
      <c r="K7" s="138"/>
      <c r="L7" s="139"/>
      <c r="M7" s="698" t="s">
        <v>588</v>
      </c>
      <c r="N7" s="699"/>
      <c r="O7" s="699"/>
      <c r="P7" s="699"/>
      <c r="Q7" s="699"/>
      <c r="R7" s="699"/>
      <c r="S7" s="699"/>
      <c r="T7" s="699"/>
      <c r="U7" s="699"/>
      <c r="V7" s="699"/>
      <c r="W7" s="699"/>
      <c r="X7" s="698" t="s">
        <v>589</v>
      </c>
      <c r="Y7" s="699"/>
      <c r="Z7" s="699"/>
      <c r="AA7" s="699"/>
      <c r="AB7" s="699"/>
      <c r="AC7" s="699"/>
      <c r="AD7" s="699"/>
      <c r="AE7" s="699"/>
      <c r="AF7" s="699"/>
      <c r="AG7" s="699"/>
      <c r="AH7" s="700"/>
      <c r="AJ7" s="140"/>
      <c r="AK7" s="701" t="s">
        <v>351</v>
      </c>
      <c r="AL7" s="702"/>
      <c r="AM7" s="702"/>
      <c r="AN7" s="702"/>
      <c r="AO7" s="702"/>
      <c r="AP7" s="703"/>
      <c r="AQ7" s="141"/>
    </row>
    <row r="8" spans="1:59" ht="16.5" customHeight="1">
      <c r="A8" s="704" t="s">
        <v>352</v>
      </c>
      <c r="B8" s="679" t="s">
        <v>353</v>
      </c>
      <c r="C8" s="680"/>
      <c r="D8" s="680"/>
      <c r="E8" s="680"/>
      <c r="F8" s="680"/>
      <c r="G8" s="680"/>
      <c r="H8" s="680"/>
      <c r="I8" s="681"/>
      <c r="J8" s="696"/>
      <c r="M8" s="142"/>
      <c r="N8" s="120"/>
      <c r="O8" s="120"/>
      <c r="P8" s="120"/>
      <c r="Q8" s="120"/>
      <c r="R8" s="120"/>
      <c r="S8" s="120"/>
      <c r="T8" s="120"/>
      <c r="U8" s="120"/>
      <c r="V8" s="120"/>
      <c r="W8" s="120"/>
      <c r="X8" s="142"/>
      <c r="Y8" s="120"/>
      <c r="Z8" s="120"/>
      <c r="AA8" s="120"/>
      <c r="AB8" s="120"/>
      <c r="AC8" s="120"/>
      <c r="AD8" s="120"/>
      <c r="AE8" s="120"/>
      <c r="AF8" s="120"/>
      <c r="AG8" s="120"/>
      <c r="AH8" s="139"/>
      <c r="AK8" s="138"/>
      <c r="AL8" s="120"/>
      <c r="AM8" s="120"/>
      <c r="AN8" s="120"/>
      <c r="AO8" s="120"/>
      <c r="AP8" s="139"/>
    </row>
    <row r="9" spans="1:59" ht="16.5" customHeight="1" thickBot="1">
      <c r="A9" s="705"/>
      <c r="B9" s="682"/>
      <c r="C9" s="683"/>
      <c r="D9" s="683"/>
      <c r="E9" s="683"/>
      <c r="F9" s="683"/>
      <c r="G9" s="683"/>
      <c r="H9" s="683"/>
      <c r="I9" s="684"/>
      <c r="J9" s="696"/>
      <c r="M9" s="138"/>
      <c r="N9" s="120"/>
      <c r="O9" s="120" t="s">
        <v>50</v>
      </c>
      <c r="P9" s="120"/>
      <c r="Q9" s="120" t="s">
        <v>354</v>
      </c>
      <c r="R9" s="120"/>
      <c r="S9" s="120"/>
      <c r="T9" s="120" t="s">
        <v>50</v>
      </c>
      <c r="U9" s="120"/>
      <c r="V9" s="120" t="s">
        <v>354</v>
      </c>
      <c r="W9" s="120"/>
      <c r="X9" s="138"/>
      <c r="Y9" s="120"/>
      <c r="Z9" s="120" t="s">
        <v>50</v>
      </c>
      <c r="AA9" s="120"/>
      <c r="AB9" s="120" t="s">
        <v>354</v>
      </c>
      <c r="AC9" s="120"/>
      <c r="AD9" s="120"/>
      <c r="AE9" s="120" t="s">
        <v>50</v>
      </c>
      <c r="AF9" s="120"/>
      <c r="AG9" s="120" t="s">
        <v>354</v>
      </c>
      <c r="AH9" s="139"/>
      <c r="AK9" s="143"/>
      <c r="AL9" s="144" t="s">
        <v>50</v>
      </c>
      <c r="AM9" s="145"/>
      <c r="AN9" s="144" t="s">
        <v>354</v>
      </c>
      <c r="AO9" s="145"/>
      <c r="AP9" s="146" t="s">
        <v>355</v>
      </c>
      <c r="AQ9" s="138"/>
    </row>
    <row r="10" spans="1:59" ht="16.5" customHeight="1" thickBot="1">
      <c r="A10" s="705"/>
      <c r="B10" s="682"/>
      <c r="C10" s="683"/>
      <c r="D10" s="683"/>
      <c r="E10" s="683"/>
      <c r="F10" s="683"/>
      <c r="G10" s="683"/>
      <c r="H10" s="683"/>
      <c r="I10" s="684"/>
      <c r="J10" s="696"/>
      <c r="M10" s="147" t="s">
        <v>573</v>
      </c>
      <c r="N10" s="118"/>
      <c r="O10" s="119"/>
      <c r="P10" s="117"/>
      <c r="Q10" s="119"/>
      <c r="R10" s="148" t="s">
        <v>356</v>
      </c>
      <c r="S10" s="147" t="s">
        <v>573</v>
      </c>
      <c r="T10" s="118"/>
      <c r="U10" s="119"/>
      <c r="V10" s="117"/>
      <c r="W10" s="119"/>
      <c r="X10" s="147" t="s">
        <v>573</v>
      </c>
      <c r="Y10" s="118"/>
      <c r="Z10" s="119"/>
      <c r="AA10" s="117"/>
      <c r="AB10" s="119"/>
      <c r="AC10" s="148" t="s">
        <v>356</v>
      </c>
      <c r="AD10" s="147" t="s">
        <v>573</v>
      </c>
      <c r="AE10" s="118"/>
      <c r="AF10" s="119"/>
      <c r="AG10" s="117"/>
      <c r="AH10" s="119"/>
      <c r="AK10" s="117"/>
      <c r="AL10" s="119"/>
      <c r="AM10" s="117"/>
      <c r="AN10" s="119"/>
      <c r="AO10" s="117"/>
      <c r="AP10" s="119"/>
    </row>
    <row r="11" spans="1:59" ht="5.25" customHeight="1">
      <c r="A11" s="706"/>
      <c r="B11" s="685"/>
      <c r="C11" s="686"/>
      <c r="D11" s="686"/>
      <c r="E11" s="686"/>
      <c r="F11" s="686"/>
      <c r="G11" s="686"/>
      <c r="H11" s="686"/>
      <c r="I11" s="687"/>
      <c r="J11" s="697"/>
      <c r="M11" s="149"/>
      <c r="N11" s="51"/>
      <c r="O11" s="51"/>
      <c r="P11" s="51"/>
      <c r="Q11" s="51"/>
      <c r="R11" s="51"/>
      <c r="S11" s="51"/>
      <c r="T11" s="51"/>
      <c r="U11" s="51"/>
      <c r="V11" s="51"/>
      <c r="W11" s="51"/>
      <c r="X11" s="149"/>
      <c r="Y11" s="51"/>
      <c r="Z11" s="51"/>
      <c r="AA11" s="51"/>
      <c r="AB11" s="51"/>
      <c r="AC11" s="51"/>
      <c r="AD11" s="51"/>
      <c r="AE11" s="51"/>
      <c r="AF11" s="51"/>
      <c r="AG11" s="51"/>
      <c r="AH11" s="150"/>
    </row>
    <row r="12" spans="1:59" ht="16.5" customHeight="1">
      <c r="A12" s="642" t="s">
        <v>357</v>
      </c>
      <c r="B12" s="648" t="s">
        <v>358</v>
      </c>
      <c r="C12" s="648"/>
      <c r="D12" s="648"/>
      <c r="E12" s="648"/>
      <c r="F12" s="648"/>
      <c r="G12" s="648"/>
      <c r="H12" s="648"/>
      <c r="I12" s="648"/>
      <c r="J12" s="55"/>
      <c r="K12" s="646"/>
      <c r="L12" s="647"/>
      <c r="X12" s="138"/>
      <c r="Y12" s="120"/>
      <c r="Z12" s="120"/>
      <c r="AA12" s="120"/>
      <c r="AB12" s="120"/>
      <c r="AC12" s="120"/>
      <c r="AD12" s="120"/>
      <c r="AE12" s="120"/>
      <c r="AF12" s="120"/>
      <c r="AG12" s="120"/>
      <c r="AH12" s="139"/>
    </row>
    <row r="13" spans="1:59" ht="16.5" customHeight="1" thickBot="1">
      <c r="A13" s="688"/>
      <c r="B13" s="648" t="s">
        <v>359</v>
      </c>
      <c r="C13" s="648"/>
      <c r="D13" s="648"/>
      <c r="E13" s="648"/>
      <c r="F13" s="648"/>
      <c r="G13" s="648"/>
      <c r="H13" s="648"/>
      <c r="I13" s="648"/>
      <c r="J13" s="55"/>
      <c r="K13" s="646"/>
      <c r="L13" s="647"/>
      <c r="X13" s="143"/>
      <c r="Y13" s="145"/>
      <c r="Z13" s="145"/>
      <c r="AA13" s="145"/>
      <c r="AB13" s="145"/>
      <c r="AC13" s="145"/>
      <c r="AD13" s="145"/>
      <c r="AE13" s="145"/>
      <c r="AF13" s="145"/>
      <c r="AG13" s="145"/>
      <c r="AH13" s="152"/>
      <c r="AI13" s="39" t="s">
        <v>360</v>
      </c>
    </row>
    <row r="14" spans="1:59" ht="16.5" customHeight="1" thickBot="1">
      <c r="A14" s="689"/>
      <c r="B14" s="673" t="s">
        <v>361</v>
      </c>
      <c r="C14" s="673"/>
      <c r="D14" s="673"/>
      <c r="E14" s="673"/>
      <c r="F14" s="673"/>
      <c r="G14" s="673"/>
      <c r="H14" s="673"/>
      <c r="I14" s="673"/>
      <c r="J14" s="162"/>
      <c r="K14" s="143"/>
      <c r="L14" s="153"/>
      <c r="M14" s="650"/>
      <c r="N14" s="651"/>
      <c r="O14" s="651"/>
      <c r="P14" s="651"/>
      <c r="Q14" s="651"/>
      <c r="R14" s="651"/>
      <c r="S14" s="651"/>
      <c r="T14" s="651"/>
      <c r="U14" s="651"/>
      <c r="V14" s="651"/>
      <c r="W14" s="652"/>
      <c r="X14" s="650"/>
      <c r="Y14" s="651"/>
      <c r="Z14" s="651"/>
      <c r="AA14" s="651"/>
      <c r="AB14" s="651"/>
      <c r="AC14" s="651"/>
      <c r="AD14" s="651"/>
      <c r="AE14" s="651"/>
      <c r="AF14" s="651"/>
      <c r="AG14" s="651"/>
      <c r="AH14" s="652"/>
      <c r="AK14" s="707" t="s">
        <v>362</v>
      </c>
      <c r="AL14" s="708"/>
      <c r="AM14" s="708"/>
      <c r="AN14" s="708"/>
      <c r="AO14" s="708"/>
      <c r="AP14" s="709"/>
    </row>
    <row r="15" spans="1:59" ht="16.5" customHeight="1" thickBot="1">
      <c r="A15" s="667" t="s">
        <v>363</v>
      </c>
      <c r="B15" s="669" t="s">
        <v>364</v>
      </c>
      <c r="C15" s="669"/>
      <c r="D15" s="669"/>
      <c r="E15" s="669"/>
      <c r="F15" s="669"/>
      <c r="G15" s="669"/>
      <c r="H15" s="669"/>
      <c r="I15" s="669"/>
      <c r="J15" s="163"/>
      <c r="K15" s="644"/>
      <c r="L15" s="645"/>
      <c r="X15" s="154"/>
      <c r="Y15" s="134"/>
      <c r="Z15" s="134"/>
      <c r="AA15" s="134"/>
      <c r="AB15" s="134"/>
      <c r="AC15" s="134"/>
      <c r="AD15" s="134"/>
      <c r="AE15" s="134"/>
      <c r="AF15" s="134"/>
      <c r="AG15" s="134"/>
      <c r="AH15" s="155"/>
      <c r="AK15" s="674" t="s">
        <v>365</v>
      </c>
      <c r="AL15" s="675"/>
      <c r="AM15" s="675"/>
      <c r="AN15" s="675"/>
      <c r="AO15" s="675"/>
      <c r="AP15" s="676"/>
    </row>
    <row r="16" spans="1:59" ht="16.5" customHeight="1">
      <c r="A16" s="641"/>
      <c r="B16" s="677" t="s">
        <v>366</v>
      </c>
      <c r="C16" s="648" t="s">
        <v>367</v>
      </c>
      <c r="D16" s="648"/>
      <c r="E16" s="648"/>
      <c r="F16" s="648"/>
      <c r="G16" s="648"/>
      <c r="H16" s="648"/>
      <c r="I16" s="648"/>
      <c r="J16" s="55"/>
      <c r="K16" s="646"/>
      <c r="L16" s="647"/>
      <c r="X16" s="138"/>
      <c r="Y16" s="120"/>
      <c r="Z16" s="120"/>
      <c r="AA16" s="120"/>
      <c r="AB16" s="120"/>
      <c r="AC16" s="120"/>
      <c r="AD16" s="120"/>
      <c r="AE16" s="120"/>
      <c r="AF16" s="120"/>
      <c r="AG16" s="120"/>
      <c r="AH16" s="139"/>
      <c r="AK16" s="588" t="s">
        <v>368</v>
      </c>
      <c r="AL16" s="594"/>
      <c r="AM16" s="594"/>
      <c r="AN16" s="594"/>
      <c r="AO16" s="594"/>
      <c r="AP16" s="589"/>
      <c r="AS16" s="137"/>
      <c r="AT16" s="137"/>
      <c r="AU16" s="137"/>
      <c r="AV16" s="137"/>
      <c r="AW16" s="137"/>
      <c r="AX16" s="137"/>
      <c r="AY16" s="137"/>
      <c r="AZ16" s="137"/>
      <c r="BA16" s="137"/>
      <c r="BB16" s="137"/>
      <c r="BC16" s="137"/>
      <c r="BD16" s="137"/>
      <c r="BE16" s="137"/>
      <c r="BF16" s="137"/>
      <c r="BG16" s="137"/>
    </row>
    <row r="17" spans="1:70" ht="16.5" customHeight="1" thickBot="1">
      <c r="A17" s="641"/>
      <c r="B17" s="677"/>
      <c r="C17" s="648" t="s">
        <v>369</v>
      </c>
      <c r="D17" s="648"/>
      <c r="E17" s="648"/>
      <c r="F17" s="648"/>
      <c r="G17" s="648"/>
      <c r="H17" s="648"/>
      <c r="I17" s="648"/>
      <c r="J17" s="55"/>
      <c r="K17" s="646"/>
      <c r="L17" s="647"/>
      <c r="X17" s="138"/>
      <c r="Y17" s="120"/>
      <c r="Z17" s="120"/>
      <c r="AA17" s="120"/>
      <c r="AB17" s="120"/>
      <c r="AC17" s="120"/>
      <c r="AD17" s="120"/>
      <c r="AE17" s="120"/>
      <c r="AF17" s="120"/>
      <c r="AG17" s="120"/>
      <c r="AH17" s="139"/>
      <c r="AK17" s="664" t="s">
        <v>574</v>
      </c>
      <c r="AL17" s="665"/>
      <c r="AM17" s="665"/>
      <c r="AN17" s="665"/>
      <c r="AO17" s="665"/>
      <c r="AP17" s="666"/>
      <c r="AS17" s="137"/>
      <c r="AT17" s="137"/>
      <c r="AU17" s="137"/>
      <c r="AV17" s="137"/>
      <c r="AW17" s="137"/>
      <c r="AX17" s="137"/>
      <c r="AY17" s="137"/>
      <c r="AZ17" s="137"/>
      <c r="BA17" s="137"/>
      <c r="BB17" s="137"/>
      <c r="BC17" s="137"/>
      <c r="BD17" s="137"/>
      <c r="BE17" s="137"/>
      <c r="BF17" s="137"/>
      <c r="BG17" s="137"/>
    </row>
    <row r="18" spans="1:70" ht="16.5" customHeight="1">
      <c r="A18" s="641"/>
      <c r="B18" s="677"/>
      <c r="C18" s="648" t="s">
        <v>370</v>
      </c>
      <c r="D18" s="648"/>
      <c r="E18" s="648"/>
      <c r="F18" s="648"/>
      <c r="G18" s="648"/>
      <c r="H18" s="648"/>
      <c r="I18" s="648"/>
      <c r="J18" s="55"/>
      <c r="K18" s="646"/>
      <c r="L18" s="647"/>
      <c r="X18" s="138"/>
      <c r="Y18" s="120"/>
      <c r="Z18" s="120"/>
      <c r="AA18" s="120"/>
      <c r="AB18" s="120"/>
      <c r="AC18" s="120"/>
      <c r="AD18" s="120"/>
      <c r="AE18" s="120"/>
      <c r="AF18" s="120"/>
      <c r="AG18" s="120"/>
      <c r="AH18" s="139"/>
      <c r="AK18" s="588" t="s">
        <v>371</v>
      </c>
      <c r="AL18" s="594"/>
      <c r="AM18" s="594"/>
      <c r="AN18" s="594"/>
      <c r="AO18" s="594"/>
      <c r="AP18" s="589"/>
      <c r="AS18" s="137"/>
      <c r="AT18" s="137"/>
      <c r="AU18" s="137"/>
      <c r="AV18" s="137"/>
      <c r="AW18" s="137"/>
      <c r="AX18" s="137"/>
      <c r="AY18" s="137"/>
      <c r="AZ18" s="137"/>
      <c r="BA18" s="137"/>
      <c r="BB18" s="137"/>
      <c r="BC18" s="137"/>
      <c r="BD18" s="137"/>
      <c r="BE18" s="137"/>
      <c r="BF18" s="137"/>
      <c r="BG18" s="137"/>
    </row>
    <row r="19" spans="1:70" ht="16.5" customHeight="1" thickBot="1">
      <c r="A19" s="641"/>
      <c r="B19" s="677"/>
      <c r="C19" s="648" t="s">
        <v>372</v>
      </c>
      <c r="D19" s="648"/>
      <c r="E19" s="648"/>
      <c r="F19" s="648"/>
      <c r="G19" s="648"/>
      <c r="H19" s="648"/>
      <c r="I19" s="648"/>
      <c r="J19" s="55"/>
      <c r="K19" s="646"/>
      <c r="L19" s="647"/>
      <c r="X19" s="138"/>
      <c r="Y19" s="120"/>
      <c r="Z19" s="120"/>
      <c r="AA19" s="120"/>
      <c r="AB19" s="120"/>
      <c r="AC19" s="120"/>
      <c r="AD19" s="120"/>
      <c r="AE19" s="120"/>
      <c r="AF19" s="120"/>
      <c r="AG19" s="120"/>
      <c r="AH19" s="139"/>
      <c r="AK19" s="664" t="s">
        <v>574</v>
      </c>
      <c r="AL19" s="665"/>
      <c r="AM19" s="665"/>
      <c r="AN19" s="665"/>
      <c r="AO19" s="665"/>
      <c r="AP19" s="666"/>
      <c r="AS19" s="137"/>
      <c r="AT19" s="137"/>
      <c r="AU19" s="137"/>
      <c r="AV19" s="137"/>
      <c r="AW19" s="137"/>
      <c r="AX19" s="137"/>
      <c r="AY19" s="137"/>
      <c r="AZ19" s="137"/>
      <c r="BA19" s="137"/>
      <c r="BB19" s="137"/>
      <c r="BC19" s="137"/>
      <c r="BD19" s="137"/>
      <c r="BE19" s="137"/>
      <c r="BF19" s="137"/>
      <c r="BG19" s="137"/>
    </row>
    <row r="20" spans="1:70" ht="16.5" customHeight="1" thickBot="1">
      <c r="A20" s="641"/>
      <c r="B20" s="677"/>
      <c r="C20" s="648" t="s">
        <v>373</v>
      </c>
      <c r="D20" s="648"/>
      <c r="E20" s="648"/>
      <c r="F20" s="648"/>
      <c r="G20" s="648"/>
      <c r="H20" s="648"/>
      <c r="I20" s="648"/>
      <c r="J20" s="55"/>
      <c r="K20" s="646"/>
      <c r="L20" s="647"/>
      <c r="X20" s="138"/>
      <c r="Y20" s="120"/>
      <c r="Z20" s="120"/>
      <c r="AA20" s="120"/>
      <c r="AB20" s="120"/>
      <c r="AC20" s="120"/>
      <c r="AD20" s="120"/>
      <c r="AE20" s="120"/>
      <c r="AF20" s="120"/>
      <c r="AG20" s="120"/>
      <c r="AH20" s="139"/>
      <c r="AK20" s="588" t="s">
        <v>374</v>
      </c>
      <c r="AL20" s="594"/>
      <c r="AM20" s="594"/>
      <c r="AN20" s="594"/>
      <c r="AO20" s="594"/>
      <c r="AP20" s="589"/>
      <c r="AS20" s="137"/>
      <c r="AT20" s="137"/>
      <c r="AU20" s="137"/>
      <c r="AV20" s="137"/>
      <c r="AW20" s="137"/>
      <c r="AX20" s="137"/>
      <c r="AY20" s="137"/>
      <c r="AZ20" s="137"/>
      <c r="BA20" s="137"/>
      <c r="BB20" s="137"/>
      <c r="BC20" s="137"/>
      <c r="BD20" s="137"/>
      <c r="BE20" s="137"/>
      <c r="BF20" s="137"/>
      <c r="BG20" s="137"/>
    </row>
    <row r="21" spans="1:70" ht="16.5" customHeight="1" thickBot="1">
      <c r="A21" s="641"/>
      <c r="B21" s="677"/>
      <c r="C21" s="648" t="s">
        <v>375</v>
      </c>
      <c r="D21" s="648"/>
      <c r="E21" s="648"/>
      <c r="F21" s="648"/>
      <c r="G21" s="648"/>
      <c r="H21" s="648"/>
      <c r="I21" s="648"/>
      <c r="J21" s="55"/>
      <c r="K21" s="646"/>
      <c r="L21" s="647"/>
      <c r="X21" s="138"/>
      <c r="Y21" s="120"/>
      <c r="Z21" s="120"/>
      <c r="AA21" s="120"/>
      <c r="AB21" s="120"/>
      <c r="AC21" s="120"/>
      <c r="AD21" s="120"/>
      <c r="AE21" s="120"/>
      <c r="AF21" s="120"/>
      <c r="AG21" s="120"/>
      <c r="AH21" s="139"/>
      <c r="AK21" s="664" t="s">
        <v>574</v>
      </c>
      <c r="AL21" s="665"/>
      <c r="AM21" s="665"/>
      <c r="AN21" s="665"/>
      <c r="AO21" s="665"/>
      <c r="AP21" s="666"/>
      <c r="AS21" s="137"/>
      <c r="AT21" s="137"/>
      <c r="AU21" s="137"/>
      <c r="AV21" s="137"/>
      <c r="AW21" s="137"/>
      <c r="AX21" s="137"/>
      <c r="AY21" s="137"/>
      <c r="AZ21" s="137"/>
      <c r="BA21" s="137"/>
      <c r="BB21" s="137"/>
      <c r="BC21" s="137"/>
      <c r="BD21" s="621" t="s">
        <v>535</v>
      </c>
      <c r="BE21" s="622"/>
      <c r="BF21" s="622"/>
      <c r="BG21" s="622"/>
      <c r="BH21" s="622"/>
      <c r="BI21" s="622"/>
      <c r="BJ21" s="622"/>
      <c r="BK21" s="622"/>
      <c r="BL21" s="622"/>
      <c r="BM21" s="622"/>
      <c r="BN21" s="622"/>
      <c r="BO21" s="622"/>
      <c r="BP21" s="622"/>
      <c r="BQ21" s="622"/>
      <c r="BR21" s="623"/>
    </row>
    <row r="22" spans="1:70" ht="16.5" customHeight="1">
      <c r="A22" s="641"/>
      <c r="B22" s="677"/>
      <c r="C22" s="648" t="s">
        <v>376</v>
      </c>
      <c r="D22" s="648"/>
      <c r="E22" s="648"/>
      <c r="F22" s="648"/>
      <c r="G22" s="648"/>
      <c r="H22" s="648"/>
      <c r="I22" s="648"/>
      <c r="J22" s="55"/>
      <c r="K22" s="646"/>
      <c r="L22" s="647"/>
      <c r="X22" s="138"/>
      <c r="Y22" s="120"/>
      <c r="Z22" s="120"/>
      <c r="AA22" s="120"/>
      <c r="AB22" s="120"/>
      <c r="AC22" s="120"/>
      <c r="AD22" s="120"/>
      <c r="AE22" s="120"/>
      <c r="AF22" s="120"/>
      <c r="AG22" s="120"/>
      <c r="AH22" s="139"/>
      <c r="AK22" s="588" t="s">
        <v>377</v>
      </c>
      <c r="AL22" s="594"/>
      <c r="AM22" s="594"/>
      <c r="AN22" s="594"/>
      <c r="AO22" s="594"/>
      <c r="AP22" s="589"/>
      <c r="AS22" s="137"/>
      <c r="AT22" s="137"/>
      <c r="AU22" s="137"/>
      <c r="AV22" s="137"/>
      <c r="AW22" s="137"/>
      <c r="AX22" s="137"/>
      <c r="AY22" s="137"/>
      <c r="AZ22" s="137"/>
      <c r="BA22" s="137"/>
      <c r="BB22" s="137"/>
      <c r="BC22" s="137"/>
      <c r="BD22" s="624"/>
      <c r="BE22" s="625"/>
      <c r="BF22" s="625"/>
      <c r="BG22" s="625"/>
      <c r="BH22" s="625"/>
      <c r="BI22" s="625"/>
      <c r="BJ22" s="625"/>
      <c r="BK22" s="625"/>
      <c r="BL22" s="625"/>
      <c r="BM22" s="625"/>
      <c r="BN22" s="625"/>
      <c r="BO22" s="625"/>
      <c r="BP22" s="625"/>
      <c r="BQ22" s="625"/>
      <c r="BR22" s="626"/>
    </row>
    <row r="23" spans="1:70" ht="16.5" customHeight="1" thickBot="1">
      <c r="A23" s="641"/>
      <c r="B23" s="677"/>
      <c r="C23" s="648" t="s">
        <v>378</v>
      </c>
      <c r="D23" s="648"/>
      <c r="E23" s="648"/>
      <c r="F23" s="648"/>
      <c r="G23" s="648"/>
      <c r="H23" s="648"/>
      <c r="I23" s="648"/>
      <c r="J23" s="55"/>
      <c r="K23" s="646"/>
      <c r="L23" s="647"/>
      <c r="X23" s="143"/>
      <c r="Y23" s="145"/>
      <c r="Z23" s="145"/>
      <c r="AA23" s="145"/>
      <c r="AB23" s="145"/>
      <c r="AC23" s="145"/>
      <c r="AD23" s="145"/>
      <c r="AE23" s="145"/>
      <c r="AF23" s="145"/>
      <c r="AG23" s="145"/>
      <c r="AH23" s="152"/>
      <c r="AK23" s="664" t="s">
        <v>574</v>
      </c>
      <c r="AL23" s="665"/>
      <c r="AM23" s="665"/>
      <c r="AN23" s="665"/>
      <c r="AO23" s="665"/>
      <c r="AP23" s="666"/>
      <c r="AS23" s="137"/>
      <c r="AT23" s="137"/>
      <c r="AU23" s="137"/>
      <c r="AV23" s="137"/>
      <c r="AW23" s="137"/>
      <c r="AX23" s="137"/>
      <c r="AY23" s="137"/>
      <c r="AZ23" s="137"/>
      <c r="BA23" s="137"/>
      <c r="BB23" s="137"/>
      <c r="BC23" s="137"/>
      <c r="BD23" s="624"/>
      <c r="BE23" s="625"/>
      <c r="BF23" s="625"/>
      <c r="BG23" s="625"/>
      <c r="BH23" s="625"/>
      <c r="BI23" s="625"/>
      <c r="BJ23" s="625"/>
      <c r="BK23" s="625"/>
      <c r="BL23" s="625"/>
      <c r="BM23" s="625"/>
      <c r="BN23" s="625"/>
      <c r="BO23" s="625"/>
      <c r="BP23" s="625"/>
      <c r="BQ23" s="625"/>
      <c r="BR23" s="626"/>
    </row>
    <row r="24" spans="1:70" ht="16.5" customHeight="1" thickBot="1">
      <c r="A24" s="668"/>
      <c r="B24" s="678"/>
      <c r="C24" s="673" t="s">
        <v>379</v>
      </c>
      <c r="D24" s="673"/>
      <c r="E24" s="673"/>
      <c r="F24" s="673"/>
      <c r="G24" s="673"/>
      <c r="H24" s="673"/>
      <c r="I24" s="673"/>
      <c r="J24" s="162"/>
      <c r="K24" s="145"/>
      <c r="L24" s="145"/>
      <c r="M24" s="650"/>
      <c r="N24" s="651"/>
      <c r="O24" s="651"/>
      <c r="P24" s="651"/>
      <c r="Q24" s="651"/>
      <c r="R24" s="651"/>
      <c r="S24" s="651"/>
      <c r="T24" s="651"/>
      <c r="U24" s="651"/>
      <c r="V24" s="651"/>
      <c r="W24" s="652"/>
      <c r="X24" s="650"/>
      <c r="Y24" s="651"/>
      <c r="Z24" s="651"/>
      <c r="AA24" s="651"/>
      <c r="AB24" s="651"/>
      <c r="AC24" s="651"/>
      <c r="AD24" s="651"/>
      <c r="AE24" s="651"/>
      <c r="AF24" s="651"/>
      <c r="AG24" s="651"/>
      <c r="AH24" s="652"/>
      <c r="AK24" s="588" t="s">
        <v>380</v>
      </c>
      <c r="AL24" s="594"/>
      <c r="AM24" s="594"/>
      <c r="AN24" s="594"/>
      <c r="AO24" s="594"/>
      <c r="AP24" s="589"/>
      <c r="AS24" s="137"/>
      <c r="AT24" s="137"/>
      <c r="AU24" s="137"/>
      <c r="AV24" s="137"/>
      <c r="AW24" s="137"/>
      <c r="AX24" s="137"/>
      <c r="AY24" s="137"/>
      <c r="AZ24" s="137"/>
      <c r="BA24" s="137"/>
      <c r="BB24" s="137"/>
      <c r="BC24" s="137"/>
      <c r="BD24" s="624"/>
      <c r="BE24" s="625"/>
      <c r="BF24" s="625"/>
      <c r="BG24" s="625"/>
      <c r="BH24" s="625"/>
      <c r="BI24" s="625"/>
      <c r="BJ24" s="625"/>
      <c r="BK24" s="625"/>
      <c r="BL24" s="625"/>
      <c r="BM24" s="625"/>
      <c r="BN24" s="625"/>
      <c r="BO24" s="625"/>
      <c r="BP24" s="625"/>
      <c r="BQ24" s="625"/>
      <c r="BR24" s="626"/>
    </row>
    <row r="25" spans="1:70" ht="16.5" customHeight="1" thickBot="1">
      <c r="A25" s="640" t="s">
        <v>381</v>
      </c>
      <c r="B25" s="643" t="s">
        <v>382</v>
      </c>
      <c r="C25" s="643"/>
      <c r="D25" s="643"/>
      <c r="E25" s="643"/>
      <c r="F25" s="643"/>
      <c r="G25" s="643"/>
      <c r="H25" s="643"/>
      <c r="I25" s="643"/>
      <c r="J25" s="164"/>
      <c r="K25" s="644"/>
      <c r="L25" s="645"/>
      <c r="X25" s="154"/>
      <c r="Y25" s="134"/>
      <c r="Z25" s="134"/>
      <c r="AA25" s="134"/>
      <c r="AB25" s="134"/>
      <c r="AC25" s="134"/>
      <c r="AD25" s="134"/>
      <c r="AE25" s="134"/>
      <c r="AF25" s="134"/>
      <c r="AG25" s="134"/>
      <c r="AH25" s="155"/>
      <c r="AK25" s="664" t="s">
        <v>574</v>
      </c>
      <c r="AL25" s="665"/>
      <c r="AM25" s="665"/>
      <c r="AN25" s="665"/>
      <c r="AO25" s="665"/>
      <c r="AP25" s="666"/>
      <c r="AS25" s="137"/>
      <c r="AT25" s="137"/>
      <c r="AU25" s="137"/>
      <c r="AV25" s="137"/>
      <c r="AW25" s="137"/>
      <c r="AX25" s="137"/>
      <c r="AY25" s="137"/>
      <c r="AZ25" s="137"/>
      <c r="BA25" s="137"/>
      <c r="BB25" s="137"/>
      <c r="BC25" s="137"/>
      <c r="BD25" s="624"/>
      <c r="BE25" s="625"/>
      <c r="BF25" s="625"/>
      <c r="BG25" s="625"/>
      <c r="BH25" s="625"/>
      <c r="BI25" s="625"/>
      <c r="BJ25" s="625"/>
      <c r="BK25" s="625"/>
      <c r="BL25" s="625"/>
      <c r="BM25" s="625"/>
      <c r="BN25" s="625"/>
      <c r="BO25" s="625"/>
      <c r="BP25" s="625"/>
      <c r="BQ25" s="625"/>
      <c r="BR25" s="626"/>
    </row>
    <row r="26" spans="1:70" ht="16.5" customHeight="1" thickBot="1">
      <c r="A26" s="641"/>
      <c r="B26" s="663" t="s">
        <v>383</v>
      </c>
      <c r="C26" s="663"/>
      <c r="D26" s="663"/>
      <c r="E26" s="663"/>
      <c r="F26" s="663"/>
      <c r="G26" s="663"/>
      <c r="H26" s="663"/>
      <c r="I26" s="663"/>
      <c r="J26" s="55"/>
      <c r="K26" s="646"/>
      <c r="L26" s="647"/>
      <c r="X26" s="138"/>
      <c r="Y26" s="120"/>
      <c r="Z26" s="120"/>
      <c r="AA26" s="120"/>
      <c r="AB26" s="120"/>
      <c r="AC26" s="120"/>
      <c r="AD26" s="120"/>
      <c r="AE26" s="120"/>
      <c r="AF26" s="120"/>
      <c r="AG26" s="120"/>
      <c r="AH26" s="139"/>
      <c r="AK26" s="588" t="s">
        <v>384</v>
      </c>
      <c r="AL26" s="594"/>
      <c r="AM26" s="594"/>
      <c r="AN26" s="594"/>
      <c r="AO26" s="594"/>
      <c r="AP26" s="589"/>
      <c r="AS26" s="137"/>
      <c r="AT26" s="137"/>
      <c r="AU26" s="137"/>
      <c r="AV26" s="137"/>
      <c r="AW26" s="137"/>
      <c r="AX26" s="137"/>
      <c r="AY26" s="137"/>
      <c r="AZ26" s="137"/>
      <c r="BA26" s="137"/>
      <c r="BB26" s="137"/>
      <c r="BC26" s="137"/>
      <c r="BD26" s="627"/>
      <c r="BE26" s="628"/>
      <c r="BF26" s="628"/>
      <c r="BG26" s="628"/>
      <c r="BH26" s="628"/>
      <c r="BI26" s="628"/>
      <c r="BJ26" s="628"/>
      <c r="BK26" s="628"/>
      <c r="BL26" s="628"/>
      <c r="BM26" s="628"/>
      <c r="BN26" s="628"/>
      <c r="BO26" s="628"/>
      <c r="BP26" s="628"/>
      <c r="BQ26" s="628"/>
      <c r="BR26" s="629"/>
    </row>
    <row r="27" spans="1:70" ht="16.5" customHeight="1" thickBot="1">
      <c r="A27" s="641"/>
      <c r="B27" s="663" t="s">
        <v>385</v>
      </c>
      <c r="C27" s="663"/>
      <c r="D27" s="663"/>
      <c r="E27" s="663"/>
      <c r="F27" s="663"/>
      <c r="G27" s="663"/>
      <c r="H27" s="663"/>
      <c r="I27" s="663"/>
      <c r="J27" s="55"/>
      <c r="K27" s="646"/>
      <c r="L27" s="647"/>
      <c r="X27" s="138"/>
      <c r="Y27" s="120"/>
      <c r="Z27" s="120"/>
      <c r="AA27" s="120"/>
      <c r="AB27" s="120"/>
      <c r="AC27" s="120"/>
      <c r="AD27" s="120"/>
      <c r="AE27" s="120"/>
      <c r="AF27" s="120"/>
      <c r="AG27" s="120"/>
      <c r="AH27" s="139"/>
      <c r="AK27" s="664" t="s">
        <v>574</v>
      </c>
      <c r="AL27" s="665"/>
      <c r="AM27" s="665"/>
      <c r="AN27" s="665"/>
      <c r="AO27" s="665"/>
      <c r="AP27" s="666"/>
      <c r="AS27" s="137"/>
      <c r="AT27" s="137"/>
      <c r="AU27" s="137"/>
      <c r="AV27" s="137"/>
      <c r="AW27" s="137"/>
      <c r="AX27" s="137"/>
      <c r="AY27" s="137"/>
      <c r="AZ27" s="137"/>
      <c r="BA27" s="137"/>
      <c r="BB27" s="137"/>
      <c r="BC27" s="137"/>
      <c r="BD27" s="137"/>
      <c r="BE27" s="137"/>
      <c r="BF27" s="137"/>
      <c r="BG27" s="137"/>
    </row>
    <row r="28" spans="1:70" ht="16.5" customHeight="1">
      <c r="A28" s="641"/>
      <c r="B28" s="648" t="s">
        <v>386</v>
      </c>
      <c r="C28" s="648"/>
      <c r="D28" s="648"/>
      <c r="E28" s="648"/>
      <c r="F28" s="648"/>
      <c r="G28" s="648"/>
      <c r="H28" s="648"/>
      <c r="I28" s="648"/>
      <c r="J28" s="55"/>
      <c r="K28" s="646"/>
      <c r="L28" s="647"/>
      <c r="X28" s="138"/>
      <c r="Y28" s="120"/>
      <c r="Z28" s="120"/>
      <c r="AA28" s="120"/>
      <c r="AB28" s="120"/>
      <c r="AC28" s="120"/>
      <c r="AD28" s="120"/>
      <c r="AE28" s="120"/>
      <c r="AF28" s="120"/>
      <c r="AG28" s="120"/>
      <c r="AH28" s="139"/>
      <c r="AK28" s="588" t="s">
        <v>387</v>
      </c>
      <c r="AL28" s="594"/>
      <c r="AM28" s="594"/>
      <c r="AN28" s="594"/>
      <c r="AO28" s="594"/>
      <c r="AP28" s="589"/>
    </row>
    <row r="29" spans="1:70" ht="16.5" customHeight="1" thickBot="1">
      <c r="A29" s="641"/>
      <c r="B29" s="648" t="s">
        <v>388</v>
      </c>
      <c r="C29" s="648"/>
      <c r="D29" s="648"/>
      <c r="E29" s="648"/>
      <c r="F29" s="648"/>
      <c r="G29" s="648"/>
      <c r="H29" s="648"/>
      <c r="I29" s="648"/>
      <c r="J29" s="55"/>
      <c r="K29" s="646"/>
      <c r="L29" s="647"/>
      <c r="X29" s="138"/>
      <c r="Y29" s="120"/>
      <c r="Z29" s="120"/>
      <c r="AA29" s="120"/>
      <c r="AB29" s="120"/>
      <c r="AC29" s="120"/>
      <c r="AD29" s="120"/>
      <c r="AE29" s="120"/>
      <c r="AF29" s="120"/>
      <c r="AG29" s="120"/>
      <c r="AH29" s="139"/>
      <c r="AK29" s="664" t="s">
        <v>574</v>
      </c>
      <c r="AL29" s="665"/>
      <c r="AM29" s="665"/>
      <c r="AN29" s="665"/>
      <c r="AO29" s="665"/>
      <c r="AP29" s="666"/>
    </row>
    <row r="30" spans="1:70" ht="16.5" customHeight="1">
      <c r="A30" s="641"/>
      <c r="B30" s="648" t="s">
        <v>389</v>
      </c>
      <c r="C30" s="648"/>
      <c r="D30" s="648"/>
      <c r="E30" s="648"/>
      <c r="F30" s="648"/>
      <c r="G30" s="648"/>
      <c r="H30" s="648"/>
      <c r="I30" s="648"/>
      <c r="J30" s="55"/>
      <c r="K30" s="646"/>
      <c r="L30" s="647"/>
      <c r="X30" s="138"/>
      <c r="Y30" s="120"/>
      <c r="Z30" s="120"/>
      <c r="AA30" s="120"/>
      <c r="AB30" s="120"/>
      <c r="AC30" s="120"/>
      <c r="AD30" s="120"/>
      <c r="AE30" s="120"/>
      <c r="AF30" s="120"/>
      <c r="AG30" s="120"/>
      <c r="AH30" s="139"/>
      <c r="AK30" s="588" t="s">
        <v>390</v>
      </c>
      <c r="AL30" s="594"/>
      <c r="AM30" s="594"/>
      <c r="AN30" s="594"/>
      <c r="AO30" s="594"/>
      <c r="AP30" s="589"/>
    </row>
    <row r="31" spans="1:70" ht="16.5" customHeight="1" thickBot="1">
      <c r="A31" s="641"/>
      <c r="B31" s="663" t="s">
        <v>391</v>
      </c>
      <c r="C31" s="663"/>
      <c r="D31" s="663"/>
      <c r="E31" s="663"/>
      <c r="F31" s="663"/>
      <c r="G31" s="663"/>
      <c r="H31" s="663"/>
      <c r="I31" s="663"/>
      <c r="J31" s="55"/>
      <c r="K31" s="646"/>
      <c r="L31" s="647"/>
      <c r="X31" s="138"/>
      <c r="Y31" s="120"/>
      <c r="Z31" s="120"/>
      <c r="AA31" s="120"/>
      <c r="AB31" s="120"/>
      <c r="AC31" s="120"/>
      <c r="AD31" s="120"/>
      <c r="AE31" s="120"/>
      <c r="AF31" s="120"/>
      <c r="AG31" s="120"/>
      <c r="AH31" s="139"/>
      <c r="AK31" s="664" t="s">
        <v>574</v>
      </c>
      <c r="AL31" s="665"/>
      <c r="AM31" s="665"/>
      <c r="AN31" s="665"/>
      <c r="AO31" s="665"/>
      <c r="AP31" s="666"/>
    </row>
    <row r="32" spans="1:70" ht="16.5" customHeight="1">
      <c r="A32" s="641"/>
      <c r="B32" s="648" t="s">
        <v>392</v>
      </c>
      <c r="C32" s="648"/>
      <c r="D32" s="648"/>
      <c r="E32" s="648"/>
      <c r="F32" s="648"/>
      <c r="G32" s="648"/>
      <c r="H32" s="648"/>
      <c r="I32" s="648"/>
      <c r="J32" s="55"/>
      <c r="K32" s="646"/>
      <c r="L32" s="647"/>
      <c r="X32" s="138"/>
      <c r="Y32" s="120"/>
      <c r="Z32" s="120"/>
      <c r="AA32" s="120"/>
      <c r="AB32" s="120"/>
      <c r="AC32" s="120"/>
      <c r="AD32" s="120"/>
      <c r="AE32" s="120"/>
      <c r="AF32" s="120"/>
      <c r="AG32" s="120"/>
      <c r="AH32" s="139"/>
      <c r="AK32" s="588" t="s">
        <v>393</v>
      </c>
      <c r="AL32" s="594"/>
      <c r="AM32" s="594"/>
      <c r="AN32" s="594"/>
      <c r="AO32" s="594"/>
      <c r="AP32" s="589"/>
    </row>
    <row r="33" spans="1:42" ht="16.5" customHeight="1" thickBot="1">
      <c r="A33" s="641"/>
      <c r="B33" s="648" t="s">
        <v>394</v>
      </c>
      <c r="C33" s="648"/>
      <c r="D33" s="648"/>
      <c r="E33" s="648"/>
      <c r="F33" s="648"/>
      <c r="G33" s="648"/>
      <c r="H33" s="648"/>
      <c r="I33" s="648"/>
      <c r="J33" s="55"/>
      <c r="K33" s="646"/>
      <c r="L33" s="647"/>
      <c r="X33" s="138"/>
      <c r="Y33" s="120"/>
      <c r="Z33" s="120"/>
      <c r="AA33" s="120"/>
      <c r="AB33" s="120"/>
      <c r="AC33" s="120"/>
      <c r="AD33" s="120"/>
      <c r="AE33" s="120"/>
      <c r="AF33" s="120"/>
      <c r="AG33" s="120"/>
      <c r="AH33" s="139"/>
      <c r="AK33" s="664" t="s">
        <v>574</v>
      </c>
      <c r="AL33" s="665"/>
      <c r="AM33" s="665"/>
      <c r="AN33" s="665"/>
      <c r="AO33" s="665"/>
      <c r="AP33" s="666"/>
    </row>
    <row r="34" spans="1:42" ht="16.5" customHeight="1" thickBot="1">
      <c r="A34" s="641"/>
      <c r="B34" s="648" t="s">
        <v>395</v>
      </c>
      <c r="C34" s="648"/>
      <c r="D34" s="648"/>
      <c r="E34" s="648"/>
      <c r="F34" s="648"/>
      <c r="G34" s="648"/>
      <c r="H34" s="648"/>
      <c r="I34" s="648"/>
      <c r="J34" s="55"/>
      <c r="K34" s="646"/>
      <c r="L34" s="647"/>
      <c r="X34" s="143"/>
      <c r="Y34" s="145"/>
      <c r="Z34" s="145"/>
      <c r="AA34" s="145"/>
      <c r="AB34" s="145"/>
      <c r="AC34" s="145"/>
      <c r="AD34" s="145"/>
      <c r="AE34" s="145"/>
      <c r="AF34" s="145"/>
      <c r="AG34" s="145"/>
      <c r="AH34" s="152"/>
      <c r="AK34" s="660"/>
      <c r="AL34" s="661"/>
      <c r="AM34" s="661"/>
      <c r="AN34" s="661"/>
      <c r="AO34" s="661"/>
      <c r="AP34" s="662"/>
    </row>
    <row r="35" spans="1:42" ht="16.5" customHeight="1" thickBot="1">
      <c r="A35" s="642"/>
      <c r="B35" s="649" t="s">
        <v>396</v>
      </c>
      <c r="C35" s="649"/>
      <c r="D35" s="649"/>
      <c r="E35" s="649"/>
      <c r="F35" s="649"/>
      <c r="G35" s="649"/>
      <c r="H35" s="649"/>
      <c r="I35" s="649"/>
      <c r="J35" s="165"/>
      <c r="M35" s="650"/>
      <c r="N35" s="651"/>
      <c r="O35" s="651"/>
      <c r="P35" s="651"/>
      <c r="Q35" s="651"/>
      <c r="R35" s="651"/>
      <c r="S35" s="651"/>
      <c r="T35" s="651"/>
      <c r="U35" s="651"/>
      <c r="V35" s="651"/>
      <c r="W35" s="652"/>
      <c r="X35" s="650"/>
      <c r="Y35" s="651"/>
      <c r="Z35" s="651"/>
      <c r="AA35" s="651"/>
      <c r="AB35" s="651"/>
      <c r="AC35" s="651"/>
      <c r="AD35" s="651"/>
      <c r="AE35" s="651"/>
      <c r="AF35" s="651"/>
      <c r="AG35" s="651"/>
      <c r="AH35" s="652"/>
      <c r="AK35" s="664" t="s">
        <v>574</v>
      </c>
      <c r="AL35" s="665"/>
      <c r="AM35" s="665"/>
      <c r="AN35" s="665"/>
      <c r="AO35" s="665"/>
      <c r="AP35" s="666"/>
    </row>
    <row r="36" spans="1:42" ht="16.5" customHeight="1" thickBot="1">
      <c r="A36" s="659" t="s">
        <v>397</v>
      </c>
      <c r="B36" s="659"/>
      <c r="C36" s="659"/>
      <c r="D36" s="659"/>
      <c r="E36" s="659"/>
      <c r="F36" s="659"/>
      <c r="G36" s="659"/>
      <c r="H36" s="659"/>
      <c r="I36" s="659"/>
      <c r="J36" s="166"/>
      <c r="K36" s="157"/>
      <c r="L36" s="158"/>
      <c r="M36" s="650"/>
      <c r="N36" s="651"/>
      <c r="O36" s="651"/>
      <c r="P36" s="651"/>
      <c r="Q36" s="651"/>
      <c r="R36" s="651"/>
      <c r="S36" s="651"/>
      <c r="T36" s="651"/>
      <c r="U36" s="651"/>
      <c r="V36" s="651"/>
      <c r="W36" s="652"/>
      <c r="X36" s="650"/>
      <c r="Y36" s="651"/>
      <c r="Z36" s="651"/>
      <c r="AA36" s="651"/>
      <c r="AB36" s="651"/>
      <c r="AC36" s="651"/>
      <c r="AD36" s="651"/>
      <c r="AE36" s="651"/>
      <c r="AF36" s="651"/>
      <c r="AG36" s="651"/>
      <c r="AH36" s="652"/>
      <c r="AK36" s="660"/>
      <c r="AL36" s="661"/>
      <c r="AM36" s="661"/>
      <c r="AN36" s="661"/>
      <c r="AO36" s="661"/>
      <c r="AP36" s="662"/>
    </row>
    <row r="37" spans="1:42" ht="16.5" customHeight="1" thickBot="1">
      <c r="A37" s="640" t="s">
        <v>398</v>
      </c>
      <c r="B37" s="643" t="s">
        <v>399</v>
      </c>
      <c r="C37" s="643"/>
      <c r="D37" s="643"/>
      <c r="E37" s="643"/>
      <c r="F37" s="643"/>
      <c r="G37" s="643"/>
      <c r="H37" s="643"/>
      <c r="I37" s="643"/>
      <c r="J37" s="164"/>
      <c r="K37" s="644"/>
      <c r="L37" s="645"/>
      <c r="X37" s="154"/>
      <c r="Y37" s="134"/>
      <c r="Z37" s="134"/>
      <c r="AA37" s="134"/>
      <c r="AB37" s="134"/>
      <c r="AC37" s="134"/>
      <c r="AD37" s="134"/>
      <c r="AE37" s="134"/>
      <c r="AF37" s="134"/>
      <c r="AG37" s="134"/>
      <c r="AH37" s="155"/>
      <c r="AK37" s="664" t="s">
        <v>574</v>
      </c>
      <c r="AL37" s="665"/>
      <c r="AM37" s="665"/>
      <c r="AN37" s="665"/>
      <c r="AO37" s="665"/>
      <c r="AP37" s="666"/>
    </row>
    <row r="38" spans="1:42" ht="16.5" customHeight="1" thickBot="1">
      <c r="A38" s="641"/>
      <c r="B38" s="648" t="s">
        <v>400</v>
      </c>
      <c r="C38" s="648"/>
      <c r="D38" s="648"/>
      <c r="E38" s="648"/>
      <c r="F38" s="648"/>
      <c r="G38" s="648"/>
      <c r="H38" s="648"/>
      <c r="I38" s="648"/>
      <c r="J38" s="55"/>
      <c r="K38" s="646"/>
      <c r="L38" s="647"/>
      <c r="X38" s="138"/>
      <c r="Y38" s="120"/>
      <c r="Z38" s="120"/>
      <c r="AA38" s="120"/>
      <c r="AB38" s="120"/>
      <c r="AC38" s="120"/>
      <c r="AD38" s="120"/>
      <c r="AE38" s="120"/>
      <c r="AF38" s="120"/>
      <c r="AG38" s="120"/>
      <c r="AH38" s="139"/>
      <c r="AK38" s="660"/>
      <c r="AL38" s="661"/>
      <c r="AM38" s="661"/>
      <c r="AN38" s="661"/>
      <c r="AO38" s="661"/>
      <c r="AP38" s="662"/>
    </row>
    <row r="39" spans="1:42" ht="16.5" customHeight="1" thickBot="1">
      <c r="A39" s="642"/>
      <c r="B39" s="649" t="s">
        <v>401</v>
      </c>
      <c r="C39" s="649"/>
      <c r="D39" s="649"/>
      <c r="E39" s="649"/>
      <c r="F39" s="649"/>
      <c r="G39" s="649"/>
      <c r="H39" s="649"/>
      <c r="I39" s="649"/>
      <c r="J39" s="165"/>
      <c r="M39" s="650"/>
      <c r="N39" s="651"/>
      <c r="O39" s="651"/>
      <c r="P39" s="651"/>
      <c r="Q39" s="651"/>
      <c r="R39" s="651"/>
      <c r="S39" s="651"/>
      <c r="T39" s="651"/>
      <c r="U39" s="651"/>
      <c r="V39" s="651"/>
      <c r="W39" s="652"/>
      <c r="X39" s="650"/>
      <c r="Y39" s="651"/>
      <c r="Z39" s="651"/>
      <c r="AA39" s="651"/>
      <c r="AB39" s="651"/>
      <c r="AC39" s="651"/>
      <c r="AD39" s="651"/>
      <c r="AE39" s="651"/>
      <c r="AF39" s="651"/>
      <c r="AG39" s="651"/>
      <c r="AH39" s="652"/>
      <c r="AK39" s="664" t="s">
        <v>574</v>
      </c>
      <c r="AL39" s="665"/>
      <c r="AM39" s="665"/>
      <c r="AN39" s="665"/>
      <c r="AO39" s="665"/>
      <c r="AP39" s="666"/>
    </row>
    <row r="40" spans="1:42" ht="16.5" customHeight="1">
      <c r="A40" s="667" t="s">
        <v>402</v>
      </c>
      <c r="B40" s="669" t="s">
        <v>403</v>
      </c>
      <c r="C40" s="669"/>
      <c r="D40" s="669"/>
      <c r="E40" s="669"/>
      <c r="F40" s="669"/>
      <c r="G40" s="669"/>
      <c r="H40" s="669"/>
      <c r="I40" s="669"/>
      <c r="J40" s="163"/>
      <c r="K40" s="644"/>
      <c r="L40" s="645"/>
      <c r="X40" s="138"/>
      <c r="Y40" s="120"/>
      <c r="Z40" s="120"/>
      <c r="AA40" s="120"/>
      <c r="AB40" s="120"/>
      <c r="AC40" s="120"/>
      <c r="AD40" s="120"/>
      <c r="AE40" s="120"/>
      <c r="AF40" s="120"/>
      <c r="AG40" s="120"/>
      <c r="AH40" s="139"/>
    </row>
    <row r="41" spans="1:42" ht="16.5" customHeight="1" thickBot="1">
      <c r="A41" s="641"/>
      <c r="B41" s="648" t="s">
        <v>404</v>
      </c>
      <c r="C41" s="648"/>
      <c r="D41" s="648"/>
      <c r="E41" s="648"/>
      <c r="F41" s="648"/>
      <c r="G41" s="648"/>
      <c r="H41" s="648"/>
      <c r="I41" s="648"/>
      <c r="J41" s="55"/>
      <c r="K41" s="646"/>
      <c r="L41" s="647"/>
      <c r="X41" s="143"/>
      <c r="Y41" s="145"/>
      <c r="Z41" s="145"/>
      <c r="AA41" s="145"/>
      <c r="AB41" s="145"/>
      <c r="AC41" s="145"/>
      <c r="AD41" s="145"/>
      <c r="AE41" s="145"/>
      <c r="AF41" s="145"/>
      <c r="AG41" s="145"/>
      <c r="AH41" s="152"/>
    </row>
    <row r="42" spans="1:42" ht="16.5" customHeight="1" thickBot="1">
      <c r="A42" s="668"/>
      <c r="B42" s="670" t="s">
        <v>405</v>
      </c>
      <c r="C42" s="671"/>
      <c r="D42" s="671"/>
      <c r="E42" s="671"/>
      <c r="F42" s="671"/>
      <c r="G42" s="671"/>
      <c r="H42" s="671"/>
      <c r="I42" s="672"/>
      <c r="J42" s="162"/>
      <c r="K42" s="145"/>
      <c r="L42" s="145"/>
      <c r="M42" s="650"/>
      <c r="N42" s="651"/>
      <c r="O42" s="651"/>
      <c r="P42" s="651"/>
      <c r="Q42" s="651"/>
      <c r="R42" s="651"/>
      <c r="S42" s="651"/>
      <c r="T42" s="651"/>
      <c r="U42" s="651"/>
      <c r="V42" s="651"/>
      <c r="W42" s="652"/>
      <c r="X42" s="650"/>
      <c r="Y42" s="651"/>
      <c r="Z42" s="651"/>
      <c r="AA42" s="651"/>
      <c r="AB42" s="651"/>
      <c r="AC42" s="651"/>
      <c r="AD42" s="651"/>
      <c r="AE42" s="651"/>
      <c r="AF42" s="651"/>
      <c r="AG42" s="651"/>
      <c r="AH42" s="652"/>
    </row>
    <row r="43" spans="1:42" ht="16.5" customHeight="1" thickBot="1">
      <c r="A43" s="637" t="s">
        <v>406</v>
      </c>
      <c r="B43" s="638"/>
      <c r="C43" s="638"/>
      <c r="D43" s="638"/>
      <c r="E43" s="638"/>
      <c r="F43" s="638"/>
      <c r="G43" s="638"/>
      <c r="H43" s="638"/>
      <c r="I43" s="638"/>
      <c r="J43" s="638"/>
      <c r="K43" s="638"/>
      <c r="L43" s="639"/>
      <c r="M43" s="650">
        <f>M14+M24+M35+M36+M39+M42</f>
        <v>0</v>
      </c>
      <c r="N43" s="651"/>
      <c r="O43" s="651"/>
      <c r="P43" s="651"/>
      <c r="Q43" s="651"/>
      <c r="R43" s="651"/>
      <c r="S43" s="651"/>
      <c r="T43" s="651"/>
      <c r="U43" s="651"/>
      <c r="V43" s="651"/>
      <c r="W43" s="652"/>
      <c r="X43" s="650">
        <f>X14+X24+X35+X36+X39+X42</f>
        <v>0</v>
      </c>
      <c r="Y43" s="651"/>
      <c r="Z43" s="651"/>
      <c r="AA43" s="651"/>
      <c r="AB43" s="651"/>
      <c r="AC43" s="651"/>
      <c r="AD43" s="651"/>
      <c r="AE43" s="651"/>
      <c r="AF43" s="651"/>
      <c r="AG43" s="651"/>
      <c r="AH43" s="652"/>
      <c r="AI43" s="39" t="s">
        <v>360</v>
      </c>
    </row>
    <row r="44" spans="1:42" ht="14.25" customHeight="1"/>
    <row r="45" spans="1:42" ht="18.75" customHeight="1">
      <c r="A45" s="159" t="s">
        <v>407</v>
      </c>
      <c r="B45" s="160"/>
      <c r="C45" s="160"/>
      <c r="D45" s="160"/>
      <c r="E45" s="160"/>
      <c r="F45" s="160"/>
      <c r="G45" s="160"/>
      <c r="H45" s="160"/>
      <c r="I45" s="160"/>
      <c r="J45" s="160"/>
      <c r="K45" s="160"/>
      <c r="L45" s="160"/>
      <c r="M45" s="160"/>
      <c r="N45" s="160"/>
      <c r="O45" s="160"/>
      <c r="P45" s="160"/>
      <c r="Q45" s="160"/>
      <c r="R45" s="133"/>
      <c r="S45" s="160"/>
      <c r="T45" s="653" t="s">
        <v>408</v>
      </c>
      <c r="U45" s="653"/>
      <c r="V45" s="653"/>
      <c r="W45" s="653"/>
      <c r="X45" s="653"/>
      <c r="Y45" s="653"/>
      <c r="Z45" s="653"/>
      <c r="AA45" s="653"/>
      <c r="AB45" s="653"/>
      <c r="AC45" s="653"/>
      <c r="AD45" s="653"/>
      <c r="AE45" s="653"/>
      <c r="AF45" s="653"/>
      <c r="AG45" s="653"/>
      <c r="AH45" s="653"/>
      <c r="AI45" s="653"/>
      <c r="AJ45" s="653"/>
      <c r="AK45" s="653"/>
      <c r="AL45" s="653"/>
      <c r="AM45" s="653"/>
      <c r="AN45" s="653"/>
      <c r="AO45" s="653"/>
      <c r="AP45" s="654"/>
    </row>
    <row r="46" spans="1:42" ht="18.75" customHeight="1" thickBot="1">
      <c r="A46" s="143" t="s">
        <v>409</v>
      </c>
      <c r="B46" s="145"/>
      <c r="C46" s="145"/>
      <c r="D46" s="145"/>
      <c r="E46" s="145"/>
      <c r="F46" s="145"/>
      <c r="G46" s="145"/>
      <c r="H46" s="145"/>
      <c r="I46" s="145"/>
      <c r="J46" s="145"/>
      <c r="K46" s="145"/>
      <c r="L46" s="145"/>
      <c r="M46" s="145"/>
      <c r="N46" s="145"/>
      <c r="O46" s="145"/>
      <c r="P46" s="145"/>
      <c r="Q46" s="161"/>
      <c r="R46" s="161"/>
      <c r="S46" s="161"/>
      <c r="T46" s="655"/>
      <c r="U46" s="655"/>
      <c r="V46" s="655"/>
      <c r="W46" s="655"/>
      <c r="X46" s="655"/>
      <c r="Y46" s="655"/>
      <c r="Z46" s="655"/>
      <c r="AA46" s="655"/>
      <c r="AB46" s="655"/>
      <c r="AC46" s="655"/>
      <c r="AD46" s="655"/>
      <c r="AE46" s="655"/>
      <c r="AF46" s="655"/>
      <c r="AG46" s="655"/>
      <c r="AH46" s="655"/>
      <c r="AI46" s="655"/>
      <c r="AJ46" s="655"/>
      <c r="AK46" s="655"/>
      <c r="AL46" s="655"/>
      <c r="AM46" s="655"/>
      <c r="AN46" s="655"/>
      <c r="AO46" s="655"/>
      <c r="AP46" s="656"/>
    </row>
    <row r="47" spans="1:42" ht="18.75" customHeight="1">
      <c r="A47" s="657"/>
      <c r="B47" s="634"/>
      <c r="C47" s="634"/>
      <c r="D47" s="634"/>
      <c r="E47" s="634"/>
      <c r="F47" s="634"/>
      <c r="G47" s="634"/>
      <c r="H47" s="634"/>
      <c r="I47" s="634"/>
      <c r="J47" s="634"/>
      <c r="K47" s="634"/>
      <c r="L47" s="634"/>
      <c r="M47" s="634"/>
      <c r="N47" s="634"/>
      <c r="O47" s="634"/>
      <c r="P47" s="634"/>
      <c r="Q47" s="634"/>
      <c r="R47" s="634"/>
      <c r="S47" s="634"/>
      <c r="T47" s="634"/>
      <c r="U47" s="634"/>
      <c r="V47" s="634"/>
      <c r="W47" s="634"/>
      <c r="X47" s="634"/>
      <c r="Y47" s="634"/>
      <c r="Z47" s="634"/>
      <c r="AA47" s="634"/>
      <c r="AB47" s="634"/>
      <c r="AC47" s="634"/>
      <c r="AD47" s="634"/>
      <c r="AE47" s="634"/>
      <c r="AF47" s="634"/>
      <c r="AG47" s="634"/>
      <c r="AH47" s="634"/>
      <c r="AI47" s="634"/>
      <c r="AJ47" s="634"/>
      <c r="AK47" s="634"/>
      <c r="AL47" s="634"/>
      <c r="AM47" s="634"/>
      <c r="AN47" s="634"/>
      <c r="AO47" s="634"/>
      <c r="AP47" s="658"/>
    </row>
    <row r="48" spans="1:42" ht="18.75" customHeight="1">
      <c r="A48" s="636"/>
      <c r="B48" s="631"/>
      <c r="C48" s="631"/>
      <c r="D48" s="631"/>
      <c r="E48" s="631"/>
      <c r="F48" s="631"/>
      <c r="G48" s="631"/>
      <c r="H48" s="631"/>
      <c r="I48" s="631"/>
      <c r="J48" s="631"/>
      <c r="K48" s="631"/>
      <c r="L48" s="631"/>
      <c r="M48" s="631"/>
      <c r="N48" s="631"/>
      <c r="O48" s="631"/>
      <c r="P48" s="631"/>
      <c r="Q48" s="631"/>
      <c r="R48" s="631"/>
      <c r="S48" s="631"/>
      <c r="T48" s="631"/>
      <c r="U48" s="631"/>
      <c r="V48" s="631"/>
      <c r="W48" s="631"/>
      <c r="X48" s="631"/>
      <c r="Y48" s="631"/>
      <c r="Z48" s="631"/>
      <c r="AA48" s="631"/>
      <c r="AB48" s="631"/>
      <c r="AC48" s="631"/>
      <c r="AD48" s="631"/>
      <c r="AE48" s="631"/>
      <c r="AF48" s="631"/>
      <c r="AG48" s="631"/>
      <c r="AH48" s="631"/>
      <c r="AI48" s="631"/>
      <c r="AJ48" s="631"/>
      <c r="AK48" s="631"/>
      <c r="AL48" s="631"/>
      <c r="AM48" s="631"/>
      <c r="AN48" s="631"/>
      <c r="AO48" s="631"/>
      <c r="AP48" s="632"/>
    </row>
    <row r="49" spans="1:42" ht="18.75" customHeight="1" thickBot="1">
      <c r="A49" s="635"/>
      <c r="B49" s="630"/>
      <c r="C49" s="630"/>
      <c r="D49" s="630"/>
      <c r="E49" s="630"/>
      <c r="F49" s="630"/>
      <c r="G49" s="630"/>
      <c r="H49" s="630"/>
      <c r="I49" s="630"/>
      <c r="J49" s="630"/>
      <c r="K49" s="630"/>
      <c r="L49" s="630"/>
      <c r="M49" s="630"/>
      <c r="N49" s="630"/>
      <c r="O49" s="630"/>
      <c r="P49" s="630"/>
      <c r="Q49" s="630"/>
      <c r="R49" s="630"/>
      <c r="S49" s="630"/>
      <c r="T49" s="630"/>
      <c r="U49" s="630"/>
      <c r="V49" s="630"/>
      <c r="W49" s="630"/>
      <c r="X49" s="630"/>
      <c r="Y49" s="630"/>
      <c r="Z49" s="630"/>
      <c r="AA49" s="630"/>
      <c r="AB49" s="630"/>
      <c r="AC49" s="630"/>
      <c r="AD49" s="630"/>
      <c r="AE49" s="630"/>
      <c r="AF49" s="630"/>
      <c r="AG49" s="630"/>
      <c r="AH49" s="630"/>
      <c r="AI49" s="630"/>
      <c r="AJ49" s="630"/>
      <c r="AK49" s="630"/>
      <c r="AL49" s="630"/>
      <c r="AM49" s="630"/>
      <c r="AN49" s="630"/>
      <c r="AO49" s="630"/>
      <c r="AP49" s="633"/>
    </row>
    <row r="50" spans="1:42" ht="18.75" customHeight="1"/>
    <row r="51" spans="1:42" ht="18.75" customHeight="1"/>
    <row r="52" spans="1:42" ht="18.75" customHeight="1"/>
    <row r="53" spans="1:42" ht="18.75" customHeight="1"/>
    <row r="54" spans="1:42" ht="18.75" customHeight="1"/>
    <row r="55" spans="1:42" ht="18.75" customHeight="1"/>
    <row r="56" spans="1:42" ht="18.75" customHeight="1"/>
    <row r="57" spans="1:42" ht="18.75" customHeight="1"/>
    <row r="58" spans="1:42" ht="18.75" customHeight="1"/>
    <row r="59" spans="1:42" ht="18.75" customHeight="1"/>
    <row r="60" spans="1:42" ht="18.75" customHeight="1"/>
    <row r="61" spans="1:42" ht="18.75" customHeight="1"/>
    <row r="62" spans="1:42" ht="18.75" customHeight="1"/>
    <row r="63" spans="1:42" ht="18.75" customHeight="1"/>
    <row r="64" spans="1:42" ht="18.75" customHeight="1"/>
    <row r="65" ht="18.75" customHeight="1"/>
    <row r="66" ht="18.75" customHeight="1"/>
    <row r="67" ht="18.75" customHeight="1"/>
    <row r="68" ht="18.75" customHeight="1"/>
  </sheetData>
  <sheetProtection selectLockedCells="1"/>
  <mergeCells count="159">
    <mergeCell ref="B8:I11"/>
    <mergeCell ref="A12:A14"/>
    <mergeCell ref="B12:I12"/>
    <mergeCell ref="K12:L13"/>
    <mergeCell ref="B13:I13"/>
    <mergeCell ref="B14:I14"/>
    <mergeCell ref="A5:AQ5"/>
    <mergeCell ref="A6:J6"/>
    <mergeCell ref="M6:AH6"/>
    <mergeCell ref="AK6:AP6"/>
    <mergeCell ref="A7:I7"/>
    <mergeCell ref="J7:J11"/>
    <mergeCell ref="M7:W7"/>
    <mergeCell ref="X7:AH7"/>
    <mergeCell ref="AK7:AP7"/>
    <mergeCell ref="A8:A11"/>
    <mergeCell ref="AK14:AP14"/>
    <mergeCell ref="M14:W14"/>
    <mergeCell ref="X14:AH14"/>
    <mergeCell ref="A15:A24"/>
    <mergeCell ref="B15:I15"/>
    <mergeCell ref="K15:L23"/>
    <mergeCell ref="AK15:AP15"/>
    <mergeCell ref="B16:B24"/>
    <mergeCell ref="C16:I16"/>
    <mergeCell ref="AK16:AP16"/>
    <mergeCell ref="C17:I17"/>
    <mergeCell ref="AK17:AP17"/>
    <mergeCell ref="C21:I21"/>
    <mergeCell ref="AK21:AP21"/>
    <mergeCell ref="C22:I22"/>
    <mergeCell ref="AK22:AP22"/>
    <mergeCell ref="C23:I23"/>
    <mergeCell ref="AK23:AP23"/>
    <mergeCell ref="C18:I18"/>
    <mergeCell ref="AK18:AP18"/>
    <mergeCell ref="C19:I19"/>
    <mergeCell ref="AK19:AP19"/>
    <mergeCell ref="C20:I20"/>
    <mergeCell ref="AK20:AP20"/>
    <mergeCell ref="M24:W24"/>
    <mergeCell ref="X24:AH24"/>
    <mergeCell ref="A25:A35"/>
    <mergeCell ref="B25:I25"/>
    <mergeCell ref="K25:L34"/>
    <mergeCell ref="AK25:AP25"/>
    <mergeCell ref="B26:I26"/>
    <mergeCell ref="AK26:AP26"/>
    <mergeCell ref="B27:I27"/>
    <mergeCell ref="AK27:AP27"/>
    <mergeCell ref="B34:I34"/>
    <mergeCell ref="AK34:AP34"/>
    <mergeCell ref="B35:I35"/>
    <mergeCell ref="AK35:AP35"/>
    <mergeCell ref="AK39:AP39"/>
    <mergeCell ref="B28:I28"/>
    <mergeCell ref="AK28:AP28"/>
    <mergeCell ref="B29:I29"/>
    <mergeCell ref="AK29:AP29"/>
    <mergeCell ref="B30:I30"/>
    <mergeCell ref="AK30:AP30"/>
    <mergeCell ref="C24:I24"/>
    <mergeCell ref="AK24:AP24"/>
    <mergeCell ref="AO47:AP47"/>
    <mergeCell ref="A36:I36"/>
    <mergeCell ref="AK36:AP36"/>
    <mergeCell ref="B31:I31"/>
    <mergeCell ref="AK31:AP31"/>
    <mergeCell ref="B32:I32"/>
    <mergeCell ref="AK32:AP32"/>
    <mergeCell ref="B33:I33"/>
    <mergeCell ref="AK33:AP33"/>
    <mergeCell ref="A40:A42"/>
    <mergeCell ref="B40:I40"/>
    <mergeCell ref="K40:L41"/>
    <mergeCell ref="B41:I41"/>
    <mergeCell ref="B42:I42"/>
    <mergeCell ref="M35:W35"/>
    <mergeCell ref="X35:AH35"/>
    <mergeCell ref="M36:W36"/>
    <mergeCell ref="X36:AH36"/>
    <mergeCell ref="M39:W39"/>
    <mergeCell ref="X39:AH39"/>
    <mergeCell ref="M42:W42"/>
    <mergeCell ref="X42:AH42"/>
    <mergeCell ref="AK37:AP37"/>
    <mergeCell ref="AK38:AP38"/>
    <mergeCell ref="A43:L43"/>
    <mergeCell ref="A37:A39"/>
    <mergeCell ref="B37:I37"/>
    <mergeCell ref="K37:L38"/>
    <mergeCell ref="B38:I38"/>
    <mergeCell ref="B39:I39"/>
    <mergeCell ref="S47:T47"/>
    <mergeCell ref="U47:V47"/>
    <mergeCell ref="W47:X47"/>
    <mergeCell ref="M43:W43"/>
    <mergeCell ref="X43:AH43"/>
    <mergeCell ref="Y47:Z47"/>
    <mergeCell ref="AA47:AB47"/>
    <mergeCell ref="AC47:AD47"/>
    <mergeCell ref="T45:AP46"/>
    <mergeCell ref="A47:B47"/>
    <mergeCell ref="C47:D47"/>
    <mergeCell ref="E47:F47"/>
    <mergeCell ref="G47:H47"/>
    <mergeCell ref="I47:J47"/>
    <mergeCell ref="K47:L47"/>
    <mergeCell ref="M47:N47"/>
    <mergeCell ref="O47:P47"/>
    <mergeCell ref="Q47:R47"/>
    <mergeCell ref="A49:B49"/>
    <mergeCell ref="C49:D49"/>
    <mergeCell ref="E49:F49"/>
    <mergeCell ref="G49:H49"/>
    <mergeCell ref="I49:J49"/>
    <mergeCell ref="K49:L49"/>
    <mergeCell ref="M49:N49"/>
    <mergeCell ref="Y48:Z48"/>
    <mergeCell ref="AA48:AB48"/>
    <mergeCell ref="M48:N48"/>
    <mergeCell ref="O48:P48"/>
    <mergeCell ref="Q48:R48"/>
    <mergeCell ref="S48:T48"/>
    <mergeCell ref="U48:V48"/>
    <mergeCell ref="W48:X48"/>
    <mergeCell ref="A48:B48"/>
    <mergeCell ref="C48:D48"/>
    <mergeCell ref="E48:F48"/>
    <mergeCell ref="G48:H48"/>
    <mergeCell ref="I48:J48"/>
    <mergeCell ref="K48:L48"/>
    <mergeCell ref="O49:P49"/>
    <mergeCell ref="Q49:R49"/>
    <mergeCell ref="S49:T49"/>
    <mergeCell ref="BD21:BR26"/>
    <mergeCell ref="U49:V49"/>
    <mergeCell ref="W49:X49"/>
    <mergeCell ref="Y49:Z49"/>
    <mergeCell ref="AK48:AL48"/>
    <mergeCell ref="AM48:AN48"/>
    <mergeCell ref="AO48:AP48"/>
    <mergeCell ref="AC48:AD48"/>
    <mergeCell ref="AE48:AF48"/>
    <mergeCell ref="AG48:AH48"/>
    <mergeCell ref="AI48:AJ48"/>
    <mergeCell ref="AM49:AN49"/>
    <mergeCell ref="AO49:AP49"/>
    <mergeCell ref="AA49:AB49"/>
    <mergeCell ref="AC49:AD49"/>
    <mergeCell ref="AE49:AF49"/>
    <mergeCell ref="AG49:AH49"/>
    <mergeCell ref="AI49:AJ49"/>
    <mergeCell ref="AK49:AL49"/>
    <mergeCell ref="AE47:AF47"/>
    <mergeCell ref="AG47:AH47"/>
    <mergeCell ref="AI47:AJ47"/>
    <mergeCell ref="AK47:AL47"/>
    <mergeCell ref="AM47:AN47"/>
  </mergeCells>
  <phoneticPr fontId="7"/>
  <pageMargins left="0.78740157480314965"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AW49"/>
  <sheetViews>
    <sheetView view="pageBreakPreview" topLeftCell="A7" zoomScaleNormal="100" zoomScaleSheetLayoutView="100" workbookViewId="0">
      <selection activeCell="Z29" sqref="Z29"/>
    </sheetView>
  </sheetViews>
  <sheetFormatPr defaultRowHeight="13.5"/>
  <cols>
    <col min="1" max="83" width="3" style="39" customWidth="1"/>
    <col min="84" max="293" width="9" style="39"/>
    <col min="294" max="339" width="3" style="39" customWidth="1"/>
    <col min="340" max="549" width="9" style="39"/>
    <col min="550" max="595" width="3" style="39" customWidth="1"/>
    <col min="596" max="805" width="9" style="39"/>
    <col min="806" max="851" width="3" style="39" customWidth="1"/>
    <col min="852" max="1061" width="9" style="39"/>
    <col min="1062" max="1107" width="3" style="39" customWidth="1"/>
    <col min="1108" max="1317" width="9" style="39"/>
    <col min="1318" max="1363" width="3" style="39" customWidth="1"/>
    <col min="1364" max="1573" width="9" style="39"/>
    <col min="1574" max="1619" width="3" style="39" customWidth="1"/>
    <col min="1620" max="1829" width="9" style="39"/>
    <col min="1830" max="1875" width="3" style="39" customWidth="1"/>
    <col min="1876" max="2085" width="9" style="39"/>
    <col min="2086" max="2131" width="3" style="39" customWidth="1"/>
    <col min="2132" max="2341" width="9" style="39"/>
    <col min="2342" max="2387" width="3" style="39" customWidth="1"/>
    <col min="2388" max="2597" width="9" style="39"/>
    <col min="2598" max="2643" width="3" style="39" customWidth="1"/>
    <col min="2644" max="2853" width="9" style="39"/>
    <col min="2854" max="2899" width="3" style="39" customWidth="1"/>
    <col min="2900" max="3109" width="9" style="39"/>
    <col min="3110" max="3155" width="3" style="39" customWidth="1"/>
    <col min="3156" max="3365" width="9" style="39"/>
    <col min="3366" max="3411" width="3" style="39" customWidth="1"/>
    <col min="3412" max="3621" width="9" style="39"/>
    <col min="3622" max="3667" width="3" style="39" customWidth="1"/>
    <col min="3668" max="3877" width="9" style="39"/>
    <col min="3878" max="3923" width="3" style="39" customWidth="1"/>
    <col min="3924" max="4133" width="9" style="39"/>
    <col min="4134" max="4179" width="3" style="39" customWidth="1"/>
    <col min="4180" max="4389" width="9" style="39"/>
    <col min="4390" max="4435" width="3" style="39" customWidth="1"/>
    <col min="4436" max="4645" width="9" style="39"/>
    <col min="4646" max="4691" width="3" style="39" customWidth="1"/>
    <col min="4692" max="4901" width="9" style="39"/>
    <col min="4902" max="4947" width="3" style="39" customWidth="1"/>
    <col min="4948" max="5157" width="9" style="39"/>
    <col min="5158" max="5203" width="3" style="39" customWidth="1"/>
    <col min="5204" max="5413" width="9" style="39"/>
    <col min="5414" max="5459" width="3" style="39" customWidth="1"/>
    <col min="5460" max="5669" width="9" style="39"/>
    <col min="5670" max="5715" width="3" style="39" customWidth="1"/>
    <col min="5716" max="5925" width="9" style="39"/>
    <col min="5926" max="5971" width="3" style="39" customWidth="1"/>
    <col min="5972" max="6181" width="9" style="39"/>
    <col min="6182" max="6227" width="3" style="39" customWidth="1"/>
    <col min="6228" max="6437" width="9" style="39"/>
    <col min="6438" max="6483" width="3" style="39" customWidth="1"/>
    <col min="6484" max="6693" width="9" style="39"/>
    <col min="6694" max="6739" width="3" style="39" customWidth="1"/>
    <col min="6740" max="6949" width="9" style="39"/>
    <col min="6950" max="6995" width="3" style="39" customWidth="1"/>
    <col min="6996" max="7205" width="9" style="39"/>
    <col min="7206" max="7251" width="3" style="39" customWidth="1"/>
    <col min="7252" max="7461" width="9" style="39"/>
    <col min="7462" max="7507" width="3" style="39" customWidth="1"/>
    <col min="7508" max="7717" width="9" style="39"/>
    <col min="7718" max="7763" width="3" style="39" customWidth="1"/>
    <col min="7764" max="7973" width="9" style="39"/>
    <col min="7974" max="8019" width="3" style="39" customWidth="1"/>
    <col min="8020" max="8229" width="9" style="39"/>
    <col min="8230" max="8275" width="3" style="39" customWidth="1"/>
    <col min="8276" max="8485" width="9" style="39"/>
    <col min="8486" max="8531" width="3" style="39" customWidth="1"/>
    <col min="8532" max="8741" width="9" style="39"/>
    <col min="8742" max="8787" width="3" style="39" customWidth="1"/>
    <col min="8788" max="8997" width="9" style="39"/>
    <col min="8998" max="9043" width="3" style="39" customWidth="1"/>
    <col min="9044" max="9253" width="9" style="39"/>
    <col min="9254" max="9299" width="3" style="39" customWidth="1"/>
    <col min="9300" max="9509" width="9" style="39"/>
    <col min="9510" max="9555" width="3" style="39" customWidth="1"/>
    <col min="9556" max="9765" width="9" style="39"/>
    <col min="9766" max="9811" width="3" style="39" customWidth="1"/>
    <col min="9812" max="10021" width="9" style="39"/>
    <col min="10022" max="10067" width="3" style="39" customWidth="1"/>
    <col min="10068" max="10277" width="9" style="39"/>
    <col min="10278" max="10323" width="3" style="39" customWidth="1"/>
    <col min="10324" max="10533" width="9" style="39"/>
    <col min="10534" max="10579" width="3" style="39" customWidth="1"/>
    <col min="10580" max="10789" width="9" style="39"/>
    <col min="10790" max="10835" width="3" style="39" customWidth="1"/>
    <col min="10836" max="11045" width="9" style="39"/>
    <col min="11046" max="11091" width="3" style="39" customWidth="1"/>
    <col min="11092" max="11301" width="9" style="39"/>
    <col min="11302" max="11347" width="3" style="39" customWidth="1"/>
    <col min="11348" max="11557" width="9" style="39"/>
    <col min="11558" max="11603" width="3" style="39" customWidth="1"/>
    <col min="11604" max="11813" width="9" style="39"/>
    <col min="11814" max="11859" width="3" style="39" customWidth="1"/>
    <col min="11860" max="12069" width="9" style="39"/>
    <col min="12070" max="12115" width="3" style="39" customWidth="1"/>
    <col min="12116" max="12325" width="9" style="39"/>
    <col min="12326" max="12371" width="3" style="39" customWidth="1"/>
    <col min="12372" max="12581" width="9" style="39"/>
    <col min="12582" max="12627" width="3" style="39" customWidth="1"/>
    <col min="12628" max="12837" width="9" style="39"/>
    <col min="12838" max="12883" width="3" style="39" customWidth="1"/>
    <col min="12884" max="13093" width="9" style="39"/>
    <col min="13094" max="13139" width="3" style="39" customWidth="1"/>
    <col min="13140" max="13349" width="9" style="39"/>
    <col min="13350" max="13395" width="3" style="39" customWidth="1"/>
    <col min="13396" max="13605" width="9" style="39"/>
    <col min="13606" max="13651" width="3" style="39" customWidth="1"/>
    <col min="13652" max="13861" width="9" style="39"/>
    <col min="13862" max="13907" width="3" style="39" customWidth="1"/>
    <col min="13908" max="14117" width="9" style="39"/>
    <col min="14118" max="14163" width="3" style="39" customWidth="1"/>
    <col min="14164" max="14373" width="9" style="39"/>
    <col min="14374" max="14419" width="3" style="39" customWidth="1"/>
    <col min="14420" max="14629" width="9" style="39"/>
    <col min="14630" max="14675" width="3" style="39" customWidth="1"/>
    <col min="14676" max="14885" width="9" style="39"/>
    <col min="14886" max="14931" width="3" style="39" customWidth="1"/>
    <col min="14932" max="15141" width="9" style="39"/>
    <col min="15142" max="15187" width="3" style="39" customWidth="1"/>
    <col min="15188" max="15397" width="9" style="39"/>
    <col min="15398" max="15443" width="3" style="39" customWidth="1"/>
    <col min="15444" max="15653" width="9" style="39"/>
    <col min="15654" max="15699" width="3" style="39" customWidth="1"/>
    <col min="15700" max="15909" width="9" style="39"/>
    <col min="15910" max="15955" width="3" style="39" customWidth="1"/>
    <col min="15956" max="16165" width="9" style="39"/>
    <col min="16166" max="16211" width="3" style="39" customWidth="1"/>
    <col min="16212" max="16384" width="9" style="39"/>
  </cols>
  <sheetData>
    <row r="1" spans="1:29">
      <c r="A1" s="39" t="s">
        <v>410</v>
      </c>
    </row>
    <row r="2" spans="1:29" ht="18" customHeight="1" thickBot="1">
      <c r="A2" s="690" t="s">
        <v>411</v>
      </c>
      <c r="B2" s="690"/>
      <c r="C2" s="690"/>
      <c r="D2" s="690"/>
      <c r="E2" s="690"/>
      <c r="F2" s="690"/>
      <c r="G2" s="690"/>
      <c r="H2" s="690"/>
      <c r="I2" s="690"/>
      <c r="J2" s="690"/>
      <c r="K2" s="690"/>
      <c r="L2" s="690"/>
      <c r="M2" s="690"/>
      <c r="N2" s="690"/>
      <c r="O2" s="690"/>
      <c r="P2" s="690"/>
      <c r="Q2" s="690"/>
      <c r="R2" s="690"/>
      <c r="S2" s="690"/>
      <c r="T2" s="690"/>
      <c r="U2" s="690"/>
      <c r="V2" s="690"/>
      <c r="W2" s="690"/>
      <c r="X2" s="690"/>
      <c r="Y2" s="690"/>
      <c r="Z2" s="690"/>
      <c r="AA2" s="690"/>
      <c r="AB2" s="690"/>
      <c r="AC2" s="690"/>
    </row>
    <row r="3" spans="1:29" ht="15.75" customHeight="1">
      <c r="A3" s="713" t="s">
        <v>412</v>
      </c>
      <c r="B3" s="713" t="s">
        <v>413</v>
      </c>
      <c r="C3" s="649" t="s">
        <v>414</v>
      </c>
      <c r="D3" s="649"/>
      <c r="E3" s="649"/>
      <c r="F3" s="649"/>
      <c r="G3" s="649"/>
      <c r="H3" s="730"/>
      <c r="I3" s="65"/>
      <c r="J3" s="66"/>
      <c r="K3" s="67"/>
      <c r="L3" s="68"/>
      <c r="M3" s="69"/>
      <c r="N3" s="70"/>
      <c r="O3" s="68"/>
      <c r="P3" s="66"/>
      <c r="Q3" s="67"/>
      <c r="R3" s="68"/>
      <c r="S3" s="71"/>
      <c r="T3" s="39" t="s">
        <v>360</v>
      </c>
    </row>
    <row r="4" spans="1:29" ht="15.75" customHeight="1">
      <c r="A4" s="713"/>
      <c r="B4" s="713"/>
      <c r="C4" s="728" t="s">
        <v>415</v>
      </c>
      <c r="D4" s="728"/>
      <c r="E4" s="728"/>
      <c r="F4" s="728"/>
      <c r="G4" s="728"/>
      <c r="H4" s="729"/>
      <c r="I4" s="72"/>
      <c r="J4" s="73"/>
      <c r="K4" s="74"/>
      <c r="L4" s="75"/>
      <c r="M4" s="76"/>
      <c r="N4" s="77"/>
      <c r="O4" s="75"/>
      <c r="P4" s="73"/>
      <c r="Q4" s="74"/>
      <c r="R4" s="75"/>
      <c r="S4" s="78"/>
    </row>
    <row r="5" spans="1:29" ht="15.75" customHeight="1">
      <c r="A5" s="713"/>
      <c r="B5" s="713" t="s">
        <v>416</v>
      </c>
      <c r="C5" s="724" t="s">
        <v>417</v>
      </c>
      <c r="D5" s="724"/>
      <c r="E5" s="724"/>
      <c r="F5" s="724"/>
      <c r="G5" s="724"/>
      <c r="H5" s="725"/>
      <c r="I5" s="79"/>
      <c r="J5" s="80"/>
      <c r="K5" s="81"/>
      <c r="L5" s="82"/>
      <c r="M5" s="83"/>
      <c r="N5" s="84"/>
      <c r="O5" s="82"/>
      <c r="P5" s="80"/>
      <c r="Q5" s="81"/>
      <c r="R5" s="82"/>
      <c r="S5" s="85"/>
    </row>
    <row r="6" spans="1:29" ht="15.75" customHeight="1">
      <c r="A6" s="713"/>
      <c r="B6" s="713"/>
      <c r="C6" s="726" t="s">
        <v>418</v>
      </c>
      <c r="D6" s="726"/>
      <c r="E6" s="726"/>
      <c r="F6" s="726"/>
      <c r="G6" s="726"/>
      <c r="H6" s="727"/>
      <c r="I6" s="86"/>
      <c r="J6" s="87"/>
      <c r="K6" s="88"/>
      <c r="L6" s="89"/>
      <c r="M6" s="90"/>
      <c r="N6" s="91"/>
      <c r="O6" s="89"/>
      <c r="P6" s="87"/>
      <c r="Q6" s="88"/>
      <c r="R6" s="89"/>
      <c r="S6" s="92"/>
    </row>
    <row r="7" spans="1:29" ht="15.75" customHeight="1">
      <c r="A7" s="713"/>
      <c r="B7" s="713"/>
      <c r="C7" s="726" t="s">
        <v>419</v>
      </c>
      <c r="D7" s="726"/>
      <c r="E7" s="726"/>
      <c r="F7" s="726"/>
      <c r="G7" s="726"/>
      <c r="H7" s="727"/>
      <c r="I7" s="86"/>
      <c r="J7" s="87"/>
      <c r="K7" s="88"/>
      <c r="L7" s="89"/>
      <c r="M7" s="90"/>
      <c r="N7" s="91"/>
      <c r="O7" s="89"/>
      <c r="P7" s="87"/>
      <c r="Q7" s="88"/>
      <c r="R7" s="89"/>
      <c r="S7" s="92"/>
    </row>
    <row r="8" spans="1:29" ht="15.75" customHeight="1">
      <c r="A8" s="713"/>
      <c r="B8" s="713"/>
      <c r="C8" s="728" t="s">
        <v>420</v>
      </c>
      <c r="D8" s="728"/>
      <c r="E8" s="728"/>
      <c r="F8" s="728"/>
      <c r="G8" s="728"/>
      <c r="H8" s="729"/>
      <c r="I8" s="93"/>
      <c r="J8" s="94"/>
      <c r="K8" s="95"/>
      <c r="L8" s="96"/>
      <c r="M8" s="97"/>
      <c r="N8" s="98"/>
      <c r="O8" s="96"/>
      <c r="P8" s="94"/>
      <c r="Q8" s="95"/>
      <c r="R8" s="96"/>
      <c r="S8" s="99"/>
    </row>
    <row r="9" spans="1:29" ht="15.75" customHeight="1">
      <c r="A9" s="713"/>
      <c r="B9" s="713" t="s">
        <v>421</v>
      </c>
      <c r="C9" s="724" t="s">
        <v>422</v>
      </c>
      <c r="D9" s="724"/>
      <c r="E9" s="724"/>
      <c r="F9" s="724"/>
      <c r="G9" s="724"/>
      <c r="H9" s="725"/>
      <c r="I9" s="79"/>
      <c r="J9" s="80"/>
      <c r="K9" s="81"/>
      <c r="L9" s="82"/>
      <c r="M9" s="83"/>
      <c r="N9" s="84"/>
      <c r="O9" s="82"/>
      <c r="P9" s="80"/>
      <c r="Q9" s="81"/>
      <c r="R9" s="82"/>
      <c r="S9" s="85"/>
    </row>
    <row r="10" spans="1:29" ht="15.75" customHeight="1">
      <c r="A10" s="713"/>
      <c r="B10" s="713"/>
      <c r="C10" s="726" t="s">
        <v>423</v>
      </c>
      <c r="D10" s="726"/>
      <c r="E10" s="726"/>
      <c r="F10" s="726"/>
      <c r="G10" s="726"/>
      <c r="H10" s="727"/>
      <c r="I10" s="86"/>
      <c r="J10" s="87"/>
      <c r="K10" s="88"/>
      <c r="L10" s="89"/>
      <c r="M10" s="90"/>
      <c r="N10" s="91"/>
      <c r="O10" s="89"/>
      <c r="P10" s="87"/>
      <c r="Q10" s="88"/>
      <c r="R10" s="89"/>
      <c r="S10" s="92"/>
    </row>
    <row r="11" spans="1:29" ht="15.75" customHeight="1">
      <c r="A11" s="713"/>
      <c r="B11" s="713"/>
      <c r="C11" s="728" t="s">
        <v>424</v>
      </c>
      <c r="D11" s="728"/>
      <c r="E11" s="728"/>
      <c r="F11" s="728"/>
      <c r="G11" s="728"/>
      <c r="H11" s="729"/>
      <c r="I11" s="93"/>
      <c r="J11" s="94"/>
      <c r="K11" s="95"/>
      <c r="L11" s="96"/>
      <c r="M11" s="97"/>
      <c r="N11" s="98"/>
      <c r="O11" s="96"/>
      <c r="P11" s="94"/>
      <c r="Q11" s="95"/>
      <c r="R11" s="96"/>
      <c r="S11" s="99"/>
    </row>
    <row r="12" spans="1:29" ht="15.75" customHeight="1">
      <c r="A12" s="723" t="s">
        <v>425</v>
      </c>
      <c r="B12" s="723"/>
      <c r="C12" s="724" t="s">
        <v>426</v>
      </c>
      <c r="D12" s="724"/>
      <c r="E12" s="724"/>
      <c r="F12" s="724"/>
      <c r="G12" s="724"/>
      <c r="H12" s="725"/>
      <c r="I12" s="100"/>
      <c r="J12" s="101"/>
      <c r="K12" s="102"/>
      <c r="L12" s="103"/>
      <c r="M12" s="104"/>
      <c r="N12" s="105"/>
      <c r="O12" s="103"/>
      <c r="P12" s="101"/>
      <c r="Q12" s="102"/>
      <c r="R12" s="103"/>
      <c r="S12" s="106"/>
    </row>
    <row r="13" spans="1:29" ht="15.75" customHeight="1" thickBot="1">
      <c r="A13" s="723"/>
      <c r="B13" s="723"/>
      <c r="C13" s="726" t="s">
        <v>427</v>
      </c>
      <c r="D13" s="726"/>
      <c r="E13" s="726"/>
      <c r="F13" s="726"/>
      <c r="G13" s="726"/>
      <c r="H13" s="727"/>
      <c r="I13" s="86"/>
      <c r="J13" s="87"/>
      <c r="K13" s="88"/>
      <c r="L13" s="89"/>
      <c r="M13" s="90"/>
      <c r="N13" s="91"/>
      <c r="O13" s="89"/>
      <c r="P13" s="87"/>
      <c r="Q13" s="88"/>
      <c r="R13" s="89"/>
      <c r="S13" s="92"/>
      <c r="U13" s="39" t="s">
        <v>428</v>
      </c>
    </row>
    <row r="14" spans="1:29" ht="15.75" customHeight="1" thickBot="1">
      <c r="A14" s="723"/>
      <c r="B14" s="723"/>
      <c r="C14" s="728" t="s">
        <v>429</v>
      </c>
      <c r="D14" s="728"/>
      <c r="E14" s="728"/>
      <c r="F14" s="728"/>
      <c r="G14" s="728"/>
      <c r="H14" s="729"/>
      <c r="I14" s="107"/>
      <c r="J14" s="108"/>
      <c r="K14" s="109"/>
      <c r="L14" s="110"/>
      <c r="M14" s="111"/>
      <c r="N14" s="112"/>
      <c r="O14" s="110"/>
      <c r="P14" s="108"/>
      <c r="Q14" s="109"/>
      <c r="R14" s="110"/>
      <c r="S14" s="113"/>
      <c r="V14" s="114"/>
      <c r="X14" s="39" t="s">
        <v>430</v>
      </c>
    </row>
    <row r="15" spans="1:29" ht="18" customHeight="1">
      <c r="A15" s="690" t="s">
        <v>431</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c r="AB15" s="690"/>
      <c r="AC15" s="690"/>
    </row>
    <row r="16" spans="1:29" ht="15" customHeight="1" thickBot="1">
      <c r="A16" s="692" t="s">
        <v>432</v>
      </c>
      <c r="B16" s="693"/>
      <c r="C16" s="693"/>
      <c r="D16" s="693"/>
      <c r="E16" s="694"/>
      <c r="F16" s="722" t="s">
        <v>433</v>
      </c>
      <c r="G16" s="722"/>
      <c r="H16" s="722"/>
      <c r="I16" s="722"/>
      <c r="J16" s="722"/>
      <c r="K16" s="336" t="s">
        <v>434</v>
      </c>
      <c r="L16" s="336"/>
      <c r="M16" s="336"/>
      <c r="N16" s="336"/>
      <c r="O16" s="336"/>
      <c r="P16" s="336" t="s">
        <v>435</v>
      </c>
      <c r="Q16" s="336"/>
      <c r="R16" s="336"/>
      <c r="S16" s="336"/>
      <c r="T16" s="336"/>
      <c r="U16" s="348" t="s">
        <v>436</v>
      </c>
      <c r="V16" s="348"/>
      <c r="W16" s="348"/>
      <c r="X16" s="348"/>
      <c r="Y16" s="348"/>
      <c r="Z16" s="714" t="s">
        <v>626</v>
      </c>
      <c r="AA16" s="578"/>
      <c r="AB16" s="715"/>
    </row>
    <row r="17" spans="1:49" ht="18" customHeight="1" thickBot="1">
      <c r="A17" s="115"/>
      <c r="B17" s="116"/>
      <c r="C17" s="116"/>
      <c r="D17" s="51" t="s">
        <v>437</v>
      </c>
      <c r="E17" s="51"/>
      <c r="F17" s="117"/>
      <c r="G17" s="118"/>
      <c r="H17" s="118"/>
      <c r="I17" s="118"/>
      <c r="J17" s="119"/>
      <c r="K17" s="117"/>
      <c r="L17" s="118"/>
      <c r="M17" s="118"/>
      <c r="N17" s="118"/>
      <c r="O17" s="119"/>
      <c r="P17" s="117"/>
      <c r="Q17" s="118"/>
      <c r="R17" s="118"/>
      <c r="S17" s="118"/>
      <c r="T17" s="119"/>
      <c r="U17" s="117"/>
      <c r="V17" s="118"/>
      <c r="W17" s="118"/>
      <c r="X17" s="118"/>
      <c r="Y17" s="119"/>
      <c r="Z17" s="117"/>
      <c r="AA17" s="118"/>
      <c r="AB17" s="119"/>
    </row>
    <row r="18" spans="1:49" ht="7.5" customHeight="1"/>
    <row r="19" spans="1:49" ht="16.5" customHeight="1" thickBot="1">
      <c r="A19" s="716" t="s">
        <v>438</v>
      </c>
      <c r="B19" s="716"/>
      <c r="C19" s="716"/>
      <c r="D19" s="716"/>
      <c r="E19" s="716"/>
      <c r="F19" s="716"/>
      <c r="G19" s="716"/>
      <c r="H19" s="716"/>
      <c r="I19" s="716"/>
      <c r="J19" s="716"/>
      <c r="K19" s="716"/>
      <c r="L19" s="716"/>
      <c r="M19" s="716"/>
      <c r="N19" s="716"/>
      <c r="O19" s="716"/>
      <c r="P19" s="716"/>
      <c r="Q19" s="716"/>
      <c r="R19" s="716"/>
      <c r="S19" s="716"/>
      <c r="T19" s="716"/>
      <c r="U19" s="716"/>
      <c r="V19" s="716"/>
      <c r="W19" s="716"/>
      <c r="X19" s="716"/>
      <c r="Y19" s="716"/>
      <c r="Z19" s="716"/>
      <c r="AA19" s="716"/>
      <c r="AB19" s="716"/>
      <c r="AC19" s="120"/>
    </row>
    <row r="20" spans="1:49" ht="16.5" customHeight="1" thickBot="1">
      <c r="A20" s="717" t="s">
        <v>439</v>
      </c>
      <c r="B20" s="717"/>
      <c r="C20" s="717"/>
      <c r="D20" s="717"/>
      <c r="E20" s="717"/>
      <c r="F20" s="717"/>
      <c r="G20" s="717"/>
      <c r="H20" s="717"/>
      <c r="I20" s="717"/>
      <c r="J20" s="718" t="s">
        <v>440</v>
      </c>
      <c r="K20" s="718"/>
      <c r="L20" s="718"/>
      <c r="M20" s="718"/>
      <c r="O20" s="719" t="s">
        <v>439</v>
      </c>
      <c r="P20" s="720"/>
      <c r="Q20" s="720"/>
      <c r="R20" s="720"/>
      <c r="S20" s="720"/>
      <c r="T20" s="720"/>
      <c r="U20" s="720"/>
      <c r="V20" s="720"/>
      <c r="W20" s="720"/>
      <c r="X20" s="721"/>
      <c r="Y20" s="718" t="s">
        <v>440</v>
      </c>
      <c r="Z20" s="718"/>
      <c r="AA20" s="718"/>
      <c r="AB20" s="718"/>
      <c r="AI20" s="621" t="s">
        <v>535</v>
      </c>
      <c r="AJ20" s="622"/>
      <c r="AK20" s="622"/>
      <c r="AL20" s="622"/>
      <c r="AM20" s="622"/>
      <c r="AN20" s="622"/>
      <c r="AO20" s="622"/>
      <c r="AP20" s="622"/>
      <c r="AQ20" s="622"/>
      <c r="AR20" s="622"/>
      <c r="AS20" s="622"/>
      <c r="AT20" s="622"/>
      <c r="AU20" s="622"/>
      <c r="AV20" s="622"/>
      <c r="AW20" s="623"/>
    </row>
    <row r="21" spans="1:49" ht="16.5" customHeight="1">
      <c r="A21" s="713" t="s">
        <v>441</v>
      </c>
      <c r="B21" s="712" t="s">
        <v>442</v>
      </c>
      <c r="C21" s="648" t="s">
        <v>443</v>
      </c>
      <c r="D21" s="648"/>
      <c r="E21" s="648"/>
      <c r="F21" s="648"/>
      <c r="G21" s="648"/>
      <c r="H21" s="648"/>
      <c r="I21" s="710"/>
      <c r="J21" s="121"/>
      <c r="K21" s="122"/>
      <c r="L21" s="122"/>
      <c r="M21" s="123"/>
      <c r="O21" s="474" t="s">
        <v>444</v>
      </c>
      <c r="P21" s="475"/>
      <c r="Q21" s="475"/>
      <c r="R21" s="475"/>
      <c r="S21" s="475"/>
      <c r="T21" s="475"/>
      <c r="U21" s="475"/>
      <c r="V21" s="475"/>
      <c r="W21" s="475"/>
      <c r="X21" s="476"/>
      <c r="Y21" s="121"/>
      <c r="Z21" s="122"/>
      <c r="AA21" s="122"/>
      <c r="AB21" s="123"/>
      <c r="AI21" s="624"/>
      <c r="AJ21" s="625"/>
      <c r="AK21" s="625"/>
      <c r="AL21" s="625"/>
      <c r="AM21" s="625"/>
      <c r="AN21" s="625"/>
      <c r="AO21" s="625"/>
      <c r="AP21" s="625"/>
      <c r="AQ21" s="625"/>
      <c r="AR21" s="625"/>
      <c r="AS21" s="625"/>
      <c r="AT21" s="625"/>
      <c r="AU21" s="625"/>
      <c r="AV21" s="625"/>
      <c r="AW21" s="626"/>
    </row>
    <row r="22" spans="1:49" ht="16.5" customHeight="1">
      <c r="A22" s="713"/>
      <c r="B22" s="712"/>
      <c r="C22" s="648" t="s">
        <v>445</v>
      </c>
      <c r="D22" s="648"/>
      <c r="E22" s="648"/>
      <c r="F22" s="648"/>
      <c r="G22" s="648"/>
      <c r="H22" s="648"/>
      <c r="I22" s="710"/>
      <c r="J22" s="124"/>
      <c r="K22" s="125"/>
      <c r="L22" s="125"/>
      <c r="M22" s="126"/>
      <c r="O22" s="474" t="s">
        <v>446</v>
      </c>
      <c r="P22" s="475"/>
      <c r="Q22" s="475"/>
      <c r="R22" s="475"/>
      <c r="S22" s="475"/>
      <c r="T22" s="475"/>
      <c r="U22" s="475"/>
      <c r="V22" s="475"/>
      <c r="W22" s="475"/>
      <c r="X22" s="476"/>
      <c r="Y22" s="124"/>
      <c r="Z22" s="125"/>
      <c r="AA22" s="125"/>
      <c r="AB22" s="126"/>
      <c r="AI22" s="624"/>
      <c r="AJ22" s="625"/>
      <c r="AK22" s="625"/>
      <c r="AL22" s="625"/>
      <c r="AM22" s="625"/>
      <c r="AN22" s="625"/>
      <c r="AO22" s="625"/>
      <c r="AP22" s="625"/>
      <c r="AQ22" s="625"/>
      <c r="AR22" s="625"/>
      <c r="AS22" s="625"/>
      <c r="AT22" s="625"/>
      <c r="AU22" s="625"/>
      <c r="AV22" s="625"/>
      <c r="AW22" s="626"/>
    </row>
    <row r="23" spans="1:49" ht="16.5" customHeight="1">
      <c r="A23" s="713"/>
      <c r="B23" s="712"/>
      <c r="C23" s="648" t="s">
        <v>96</v>
      </c>
      <c r="D23" s="648"/>
      <c r="E23" s="648"/>
      <c r="F23" s="648"/>
      <c r="G23" s="648"/>
      <c r="H23" s="648"/>
      <c r="I23" s="710"/>
      <c r="J23" s="124"/>
      <c r="K23" s="125"/>
      <c r="L23" s="125"/>
      <c r="M23" s="126"/>
      <c r="O23" s="474" t="s">
        <v>447</v>
      </c>
      <c r="P23" s="475"/>
      <c r="Q23" s="475"/>
      <c r="R23" s="475"/>
      <c r="S23" s="475"/>
      <c r="T23" s="475"/>
      <c r="U23" s="475"/>
      <c r="V23" s="475"/>
      <c r="W23" s="475"/>
      <c r="X23" s="476"/>
      <c r="Y23" s="124"/>
      <c r="Z23" s="125"/>
      <c r="AA23" s="125"/>
      <c r="AB23" s="126"/>
      <c r="AI23" s="624"/>
      <c r="AJ23" s="625"/>
      <c r="AK23" s="625"/>
      <c r="AL23" s="625"/>
      <c r="AM23" s="625"/>
      <c r="AN23" s="625"/>
      <c r="AO23" s="625"/>
      <c r="AP23" s="625"/>
      <c r="AQ23" s="625"/>
      <c r="AR23" s="625"/>
      <c r="AS23" s="625"/>
      <c r="AT23" s="625"/>
      <c r="AU23" s="625"/>
      <c r="AV23" s="625"/>
      <c r="AW23" s="626"/>
    </row>
    <row r="24" spans="1:49" ht="16.5" customHeight="1">
      <c r="A24" s="713"/>
      <c r="B24" s="648" t="s">
        <v>448</v>
      </c>
      <c r="C24" s="648"/>
      <c r="D24" s="648"/>
      <c r="E24" s="648"/>
      <c r="F24" s="648"/>
      <c r="G24" s="648"/>
      <c r="H24" s="648"/>
      <c r="I24" s="710"/>
      <c r="J24" s="124"/>
      <c r="K24" s="125"/>
      <c r="L24" s="125"/>
      <c r="M24" s="126"/>
      <c r="O24" s="474" t="s">
        <v>449</v>
      </c>
      <c r="P24" s="475"/>
      <c r="Q24" s="475"/>
      <c r="R24" s="475"/>
      <c r="S24" s="475"/>
      <c r="T24" s="475"/>
      <c r="U24" s="475"/>
      <c r="V24" s="475"/>
      <c r="W24" s="475"/>
      <c r="X24" s="476"/>
      <c r="Y24" s="124"/>
      <c r="Z24" s="125"/>
      <c r="AA24" s="125"/>
      <c r="AB24" s="126"/>
      <c r="AI24" s="624"/>
      <c r="AJ24" s="625"/>
      <c r="AK24" s="625"/>
      <c r="AL24" s="625"/>
      <c r="AM24" s="625"/>
      <c r="AN24" s="625"/>
      <c r="AO24" s="625"/>
      <c r="AP24" s="625"/>
      <c r="AQ24" s="625"/>
      <c r="AR24" s="625"/>
      <c r="AS24" s="625"/>
      <c r="AT24" s="625"/>
      <c r="AU24" s="625"/>
      <c r="AV24" s="625"/>
      <c r="AW24" s="626"/>
    </row>
    <row r="25" spans="1:49" ht="16.5" customHeight="1" thickBot="1">
      <c r="A25" s="713"/>
      <c r="B25" s="713" t="s">
        <v>450</v>
      </c>
      <c r="C25" s="648" t="s">
        <v>382</v>
      </c>
      <c r="D25" s="648"/>
      <c r="E25" s="648"/>
      <c r="F25" s="648"/>
      <c r="G25" s="648"/>
      <c r="H25" s="648"/>
      <c r="I25" s="710"/>
      <c r="J25" s="124"/>
      <c r="K25" s="125"/>
      <c r="L25" s="125"/>
      <c r="M25" s="126"/>
      <c r="O25" s="474" t="s">
        <v>451</v>
      </c>
      <c r="P25" s="475"/>
      <c r="Q25" s="475"/>
      <c r="R25" s="475"/>
      <c r="S25" s="475"/>
      <c r="T25" s="475"/>
      <c r="U25" s="475"/>
      <c r="V25" s="475"/>
      <c r="W25" s="475"/>
      <c r="X25" s="476"/>
      <c r="Y25" s="124"/>
      <c r="Z25" s="125"/>
      <c r="AA25" s="125"/>
      <c r="AB25" s="126"/>
      <c r="AI25" s="627"/>
      <c r="AJ25" s="628"/>
      <c r="AK25" s="628"/>
      <c r="AL25" s="628"/>
      <c r="AM25" s="628"/>
      <c r="AN25" s="628"/>
      <c r="AO25" s="628"/>
      <c r="AP25" s="628"/>
      <c r="AQ25" s="628"/>
      <c r="AR25" s="628"/>
      <c r="AS25" s="628"/>
      <c r="AT25" s="628"/>
      <c r="AU25" s="628"/>
      <c r="AV25" s="628"/>
      <c r="AW25" s="629"/>
    </row>
    <row r="26" spans="1:49" ht="16.5" customHeight="1">
      <c r="A26" s="713"/>
      <c r="B26" s="713"/>
      <c r="C26" s="648" t="s">
        <v>383</v>
      </c>
      <c r="D26" s="648"/>
      <c r="E26" s="648"/>
      <c r="F26" s="648"/>
      <c r="G26" s="648"/>
      <c r="H26" s="648"/>
      <c r="I26" s="710"/>
      <c r="J26" s="124"/>
      <c r="K26" s="125"/>
      <c r="L26" s="125"/>
      <c r="M26" s="126"/>
      <c r="O26" s="474" t="s">
        <v>452</v>
      </c>
      <c r="P26" s="475"/>
      <c r="Q26" s="475"/>
      <c r="R26" s="475"/>
      <c r="S26" s="475"/>
      <c r="T26" s="475"/>
      <c r="U26" s="475"/>
      <c r="V26" s="475"/>
      <c r="W26" s="475"/>
      <c r="X26" s="476"/>
      <c r="Y26" s="124"/>
      <c r="Z26" s="125"/>
      <c r="AA26" s="125"/>
      <c r="AB26" s="126"/>
    </row>
    <row r="27" spans="1:49" ht="16.5" customHeight="1">
      <c r="A27" s="713"/>
      <c r="B27" s="713"/>
      <c r="C27" s="648" t="s">
        <v>453</v>
      </c>
      <c r="D27" s="648"/>
      <c r="E27" s="648"/>
      <c r="F27" s="648"/>
      <c r="G27" s="648"/>
      <c r="H27" s="648"/>
      <c r="I27" s="710"/>
      <c r="J27" s="124"/>
      <c r="K27" s="125"/>
      <c r="L27" s="125"/>
      <c r="M27" s="126"/>
      <c r="O27" s="474" t="s">
        <v>454</v>
      </c>
      <c r="P27" s="475"/>
      <c r="Q27" s="475"/>
      <c r="R27" s="475"/>
      <c r="S27" s="475"/>
      <c r="T27" s="475"/>
      <c r="U27" s="475"/>
      <c r="V27" s="475"/>
      <c r="W27" s="475"/>
      <c r="X27" s="476"/>
      <c r="Y27" s="124"/>
      <c r="Z27" s="125"/>
      <c r="AA27" s="125"/>
      <c r="AB27" s="126"/>
    </row>
    <row r="28" spans="1:49" ht="16.5" customHeight="1">
      <c r="A28" s="713"/>
      <c r="B28" s="713"/>
      <c r="C28" s="648" t="s">
        <v>455</v>
      </c>
      <c r="D28" s="648"/>
      <c r="E28" s="648"/>
      <c r="F28" s="648"/>
      <c r="G28" s="648"/>
      <c r="H28" s="648"/>
      <c r="I28" s="710"/>
      <c r="J28" s="124"/>
      <c r="K28" s="125"/>
      <c r="L28" s="125"/>
      <c r="M28" s="126"/>
      <c r="O28" s="474" t="s">
        <v>456</v>
      </c>
      <c r="P28" s="475"/>
      <c r="Q28" s="475"/>
      <c r="R28" s="475"/>
      <c r="S28" s="475"/>
      <c r="T28" s="475"/>
      <c r="U28" s="475"/>
      <c r="V28" s="475"/>
      <c r="W28" s="475"/>
      <c r="X28" s="476"/>
      <c r="Y28" s="124"/>
      <c r="Z28" s="125"/>
      <c r="AA28" s="125"/>
      <c r="AB28" s="126"/>
    </row>
    <row r="29" spans="1:49" ht="16.5" customHeight="1">
      <c r="A29" s="713"/>
      <c r="B29" s="713"/>
      <c r="C29" s="648" t="s">
        <v>386</v>
      </c>
      <c r="D29" s="648"/>
      <c r="E29" s="648"/>
      <c r="F29" s="648"/>
      <c r="G29" s="648"/>
      <c r="H29" s="648"/>
      <c r="I29" s="710"/>
      <c r="J29" s="124"/>
      <c r="K29" s="125"/>
      <c r="L29" s="125"/>
      <c r="M29" s="126"/>
      <c r="O29" s="474" t="s">
        <v>457</v>
      </c>
      <c r="P29" s="475"/>
      <c r="Q29" s="475"/>
      <c r="R29" s="475"/>
      <c r="S29" s="475"/>
      <c r="T29" s="475"/>
      <c r="U29" s="475"/>
      <c r="V29" s="475"/>
      <c r="W29" s="475"/>
      <c r="X29" s="476"/>
      <c r="Y29" s="124"/>
      <c r="Z29" s="125"/>
      <c r="AA29" s="125"/>
      <c r="AB29" s="126"/>
    </row>
    <row r="30" spans="1:49" ht="16.5" customHeight="1">
      <c r="A30" s="713"/>
      <c r="B30" s="713"/>
      <c r="C30" s="648" t="s">
        <v>388</v>
      </c>
      <c r="D30" s="648"/>
      <c r="E30" s="648"/>
      <c r="F30" s="648"/>
      <c r="G30" s="648"/>
      <c r="H30" s="648"/>
      <c r="I30" s="710"/>
      <c r="J30" s="124"/>
      <c r="K30" s="125"/>
      <c r="L30" s="125"/>
      <c r="M30" s="126"/>
      <c r="O30" s="474" t="s">
        <v>458</v>
      </c>
      <c r="P30" s="475"/>
      <c r="Q30" s="475"/>
      <c r="R30" s="475"/>
      <c r="S30" s="475"/>
      <c r="T30" s="475"/>
      <c r="U30" s="475"/>
      <c r="V30" s="475"/>
      <c r="W30" s="475"/>
      <c r="X30" s="476"/>
      <c r="Y30" s="124"/>
      <c r="Z30" s="125"/>
      <c r="AA30" s="125"/>
      <c r="AB30" s="126"/>
    </row>
    <row r="31" spans="1:49" ht="16.5" customHeight="1">
      <c r="A31" s="713"/>
      <c r="B31" s="713"/>
      <c r="C31" s="648" t="s">
        <v>389</v>
      </c>
      <c r="D31" s="648"/>
      <c r="E31" s="648"/>
      <c r="F31" s="648"/>
      <c r="G31" s="648"/>
      <c r="H31" s="648"/>
      <c r="I31" s="710"/>
      <c r="J31" s="124"/>
      <c r="K31" s="125"/>
      <c r="L31" s="125"/>
      <c r="M31" s="126"/>
      <c r="O31" s="474" t="s">
        <v>459</v>
      </c>
      <c r="P31" s="475"/>
      <c r="Q31" s="475"/>
      <c r="R31" s="475"/>
      <c r="S31" s="475"/>
      <c r="T31" s="475"/>
      <c r="U31" s="475"/>
      <c r="V31" s="475"/>
      <c r="W31" s="475"/>
      <c r="X31" s="476"/>
      <c r="Y31" s="124"/>
      <c r="Z31" s="125"/>
      <c r="AA31" s="125"/>
      <c r="AB31" s="126"/>
    </row>
    <row r="32" spans="1:49" ht="16.5" customHeight="1">
      <c r="A32" s="713"/>
      <c r="B32" s="713"/>
      <c r="C32" s="648" t="s">
        <v>391</v>
      </c>
      <c r="D32" s="648"/>
      <c r="E32" s="648"/>
      <c r="F32" s="648"/>
      <c r="G32" s="648"/>
      <c r="H32" s="648"/>
      <c r="I32" s="710"/>
      <c r="J32" s="124"/>
      <c r="K32" s="125"/>
      <c r="L32" s="125"/>
      <c r="M32" s="126"/>
      <c r="O32" s="474" t="s">
        <v>460</v>
      </c>
      <c r="P32" s="475"/>
      <c r="Q32" s="475"/>
      <c r="R32" s="475"/>
      <c r="S32" s="475"/>
      <c r="T32" s="475"/>
      <c r="U32" s="475"/>
      <c r="V32" s="475"/>
      <c r="W32" s="475"/>
      <c r="X32" s="476"/>
      <c r="Y32" s="124"/>
      <c r="Z32" s="125"/>
      <c r="AA32" s="125"/>
      <c r="AB32" s="126"/>
    </row>
    <row r="33" spans="1:28" ht="16.5" customHeight="1">
      <c r="A33" s="713"/>
      <c r="B33" s="713"/>
      <c r="C33" s="648" t="s">
        <v>96</v>
      </c>
      <c r="D33" s="648"/>
      <c r="E33" s="648"/>
      <c r="F33" s="648"/>
      <c r="G33" s="648"/>
      <c r="H33" s="648"/>
      <c r="I33" s="710"/>
      <c r="J33" s="124"/>
      <c r="K33" s="125"/>
      <c r="L33" s="125"/>
      <c r="M33" s="126"/>
      <c r="O33" s="474" t="s">
        <v>461</v>
      </c>
      <c r="P33" s="475"/>
      <c r="Q33" s="475"/>
      <c r="R33" s="475"/>
      <c r="S33" s="475"/>
      <c r="T33" s="475"/>
      <c r="U33" s="475"/>
      <c r="V33" s="475"/>
      <c r="W33" s="475"/>
      <c r="X33" s="476"/>
      <c r="Y33" s="124"/>
      <c r="Z33" s="125"/>
      <c r="AA33" s="125"/>
      <c r="AB33" s="126"/>
    </row>
    <row r="34" spans="1:28" ht="16.5" customHeight="1">
      <c r="A34" s="713"/>
      <c r="B34" s="712" t="s">
        <v>462</v>
      </c>
      <c r="C34" s="648" t="s">
        <v>463</v>
      </c>
      <c r="D34" s="648"/>
      <c r="E34" s="648"/>
      <c r="F34" s="648"/>
      <c r="G34" s="648"/>
      <c r="H34" s="648"/>
      <c r="I34" s="710"/>
      <c r="J34" s="124"/>
      <c r="K34" s="125"/>
      <c r="L34" s="125"/>
      <c r="M34" s="126"/>
      <c r="O34" s="474" t="s">
        <v>464</v>
      </c>
      <c r="P34" s="475"/>
      <c r="Q34" s="475"/>
      <c r="R34" s="475"/>
      <c r="S34" s="475"/>
      <c r="T34" s="475"/>
      <c r="U34" s="475"/>
      <c r="V34" s="475"/>
      <c r="W34" s="475"/>
      <c r="X34" s="476"/>
      <c r="Y34" s="124"/>
      <c r="Z34" s="125"/>
      <c r="AA34" s="125"/>
      <c r="AB34" s="126"/>
    </row>
    <row r="35" spans="1:28" ht="16.5" customHeight="1">
      <c r="A35" s="713"/>
      <c r="B35" s="712"/>
      <c r="C35" s="648" t="s">
        <v>465</v>
      </c>
      <c r="D35" s="648"/>
      <c r="E35" s="648"/>
      <c r="F35" s="648"/>
      <c r="G35" s="648"/>
      <c r="H35" s="648"/>
      <c r="I35" s="710"/>
      <c r="J35" s="124"/>
      <c r="K35" s="125"/>
      <c r="L35" s="125"/>
      <c r="M35" s="126"/>
      <c r="O35" s="474" t="s">
        <v>466</v>
      </c>
      <c r="P35" s="475"/>
      <c r="Q35" s="475"/>
      <c r="R35" s="475"/>
      <c r="S35" s="475"/>
      <c r="T35" s="475"/>
      <c r="U35" s="475"/>
      <c r="V35" s="475"/>
      <c r="W35" s="475"/>
      <c r="X35" s="476"/>
      <c r="Y35" s="124"/>
      <c r="Z35" s="125"/>
      <c r="AA35" s="125"/>
      <c r="AB35" s="126"/>
    </row>
    <row r="36" spans="1:28" ht="16.5" customHeight="1">
      <c r="A36" s="713"/>
      <c r="B36" s="712" t="s">
        <v>467</v>
      </c>
      <c r="C36" s="648" t="s">
        <v>468</v>
      </c>
      <c r="D36" s="648"/>
      <c r="E36" s="648"/>
      <c r="F36" s="648"/>
      <c r="G36" s="648"/>
      <c r="H36" s="648"/>
      <c r="I36" s="710"/>
      <c r="J36" s="124"/>
      <c r="K36" s="125"/>
      <c r="L36" s="125"/>
      <c r="M36" s="126"/>
      <c r="O36" s="474" t="s">
        <v>469</v>
      </c>
      <c r="P36" s="475"/>
      <c r="Q36" s="475"/>
      <c r="R36" s="475"/>
      <c r="S36" s="475"/>
      <c r="T36" s="475"/>
      <c r="U36" s="475"/>
      <c r="V36" s="475"/>
      <c r="W36" s="475"/>
      <c r="X36" s="476"/>
      <c r="Y36" s="124"/>
      <c r="Z36" s="125"/>
      <c r="AA36" s="125"/>
      <c r="AB36" s="126"/>
    </row>
    <row r="37" spans="1:28" ht="16.5" customHeight="1">
      <c r="A37" s="713"/>
      <c r="B37" s="712"/>
      <c r="C37" s="648" t="s">
        <v>470</v>
      </c>
      <c r="D37" s="648"/>
      <c r="E37" s="648"/>
      <c r="F37" s="648"/>
      <c r="G37" s="648"/>
      <c r="H37" s="648"/>
      <c r="I37" s="710"/>
      <c r="J37" s="124"/>
      <c r="K37" s="125"/>
      <c r="L37" s="125"/>
      <c r="M37" s="126"/>
      <c r="O37" s="474" t="s">
        <v>471</v>
      </c>
      <c r="P37" s="475"/>
      <c r="Q37" s="475"/>
      <c r="R37" s="475"/>
      <c r="S37" s="475"/>
      <c r="T37" s="475"/>
      <c r="U37" s="475"/>
      <c r="V37" s="475"/>
      <c r="W37" s="475"/>
      <c r="X37" s="476"/>
      <c r="Y37" s="124"/>
      <c r="Z37" s="125"/>
      <c r="AA37" s="125"/>
      <c r="AB37" s="126"/>
    </row>
    <row r="38" spans="1:28" ht="16.5" customHeight="1">
      <c r="A38" s="713"/>
      <c r="B38" s="712"/>
      <c r="C38" s="648" t="s">
        <v>96</v>
      </c>
      <c r="D38" s="648"/>
      <c r="E38" s="648"/>
      <c r="F38" s="648"/>
      <c r="G38" s="648"/>
      <c r="H38" s="648"/>
      <c r="I38" s="710"/>
      <c r="J38" s="124"/>
      <c r="K38" s="125"/>
      <c r="L38" s="125"/>
      <c r="M38" s="126"/>
      <c r="O38" s="474" t="s">
        <v>384</v>
      </c>
      <c r="P38" s="475"/>
      <c r="Q38" s="475"/>
      <c r="R38" s="475"/>
      <c r="S38" s="475"/>
      <c r="T38" s="475"/>
      <c r="U38" s="475"/>
      <c r="V38" s="475"/>
      <c r="W38" s="475"/>
      <c r="X38" s="476"/>
      <c r="Y38" s="124"/>
      <c r="Z38" s="125"/>
      <c r="AA38" s="125"/>
      <c r="AB38" s="126"/>
    </row>
    <row r="39" spans="1:28" ht="16.5" customHeight="1">
      <c r="A39" s="713"/>
      <c r="B39" s="712" t="s">
        <v>472</v>
      </c>
      <c r="C39" s="648" t="s">
        <v>473</v>
      </c>
      <c r="D39" s="648"/>
      <c r="E39" s="648"/>
      <c r="F39" s="648"/>
      <c r="G39" s="648"/>
      <c r="H39" s="648"/>
      <c r="I39" s="710"/>
      <c r="J39" s="124"/>
      <c r="K39" s="125"/>
      <c r="L39" s="125"/>
      <c r="M39" s="126"/>
      <c r="O39" s="474" t="s">
        <v>474</v>
      </c>
      <c r="P39" s="475"/>
      <c r="Q39" s="475"/>
      <c r="R39" s="475"/>
      <c r="S39" s="475"/>
      <c r="T39" s="475"/>
      <c r="U39" s="475"/>
      <c r="V39" s="475"/>
      <c r="W39" s="475"/>
      <c r="X39" s="476"/>
      <c r="Y39" s="124"/>
      <c r="Z39" s="125"/>
      <c r="AA39" s="125"/>
      <c r="AB39" s="126"/>
    </row>
    <row r="40" spans="1:28" ht="16.5" customHeight="1">
      <c r="A40" s="713"/>
      <c r="B40" s="712"/>
      <c r="C40" s="648" t="s">
        <v>475</v>
      </c>
      <c r="D40" s="648"/>
      <c r="E40" s="648"/>
      <c r="F40" s="648"/>
      <c r="G40" s="648"/>
      <c r="H40" s="648"/>
      <c r="I40" s="710"/>
      <c r="J40" s="124"/>
      <c r="K40" s="125"/>
      <c r="L40" s="125"/>
      <c r="M40" s="126"/>
      <c r="O40" s="474" t="s">
        <v>476</v>
      </c>
      <c r="P40" s="475"/>
      <c r="Q40" s="475"/>
      <c r="R40" s="475"/>
      <c r="S40" s="475"/>
      <c r="T40" s="475"/>
      <c r="U40" s="475"/>
      <c r="V40" s="475"/>
      <c r="W40" s="475"/>
      <c r="X40" s="476"/>
      <c r="Y40" s="124"/>
      <c r="Z40" s="125"/>
      <c r="AA40" s="125"/>
      <c r="AB40" s="126"/>
    </row>
    <row r="41" spans="1:28" ht="16.5" customHeight="1">
      <c r="A41" s="713"/>
      <c r="B41" s="712"/>
      <c r="C41" s="648" t="s">
        <v>96</v>
      </c>
      <c r="D41" s="648"/>
      <c r="E41" s="648"/>
      <c r="F41" s="648"/>
      <c r="G41" s="648"/>
      <c r="H41" s="648"/>
      <c r="I41" s="710"/>
      <c r="J41" s="124"/>
      <c r="K41" s="125"/>
      <c r="L41" s="125"/>
      <c r="M41" s="126"/>
      <c r="O41" s="474" t="s">
        <v>374</v>
      </c>
      <c r="P41" s="475"/>
      <c r="Q41" s="475"/>
      <c r="R41" s="475"/>
      <c r="S41" s="475"/>
      <c r="T41" s="475"/>
      <c r="U41" s="475"/>
      <c r="V41" s="475"/>
      <c r="W41" s="475"/>
      <c r="X41" s="476"/>
      <c r="Y41" s="124"/>
      <c r="Z41" s="125"/>
      <c r="AA41" s="125"/>
      <c r="AB41" s="126"/>
    </row>
    <row r="42" spans="1:28" ht="16.5" customHeight="1">
      <c r="A42" s="713"/>
      <c r="B42" s="712" t="s">
        <v>477</v>
      </c>
      <c r="C42" s="648" t="s">
        <v>477</v>
      </c>
      <c r="D42" s="648"/>
      <c r="E42" s="648"/>
      <c r="F42" s="648"/>
      <c r="G42" s="648"/>
      <c r="H42" s="648"/>
      <c r="I42" s="710"/>
      <c r="J42" s="124"/>
      <c r="K42" s="125"/>
      <c r="L42" s="125"/>
      <c r="M42" s="126"/>
      <c r="O42" s="474" t="s">
        <v>478</v>
      </c>
      <c r="P42" s="475"/>
      <c r="Q42" s="475"/>
      <c r="R42" s="475"/>
      <c r="S42" s="475"/>
      <c r="T42" s="475"/>
      <c r="U42" s="475"/>
      <c r="V42" s="475"/>
      <c r="W42" s="475"/>
      <c r="X42" s="476"/>
      <c r="Y42" s="124"/>
      <c r="Z42" s="125"/>
      <c r="AA42" s="125"/>
      <c r="AB42" s="126"/>
    </row>
    <row r="43" spans="1:28" ht="16.5" customHeight="1">
      <c r="A43" s="713"/>
      <c r="B43" s="712"/>
      <c r="C43" s="648" t="s">
        <v>479</v>
      </c>
      <c r="D43" s="648"/>
      <c r="E43" s="648"/>
      <c r="F43" s="648"/>
      <c r="G43" s="648"/>
      <c r="H43" s="648"/>
      <c r="I43" s="710"/>
      <c r="J43" s="124"/>
      <c r="K43" s="125"/>
      <c r="L43" s="125"/>
      <c r="M43" s="126"/>
      <c r="O43" s="474" t="s">
        <v>480</v>
      </c>
      <c r="P43" s="475"/>
      <c r="Q43" s="475"/>
      <c r="R43" s="475"/>
      <c r="S43" s="475"/>
      <c r="T43" s="475"/>
      <c r="U43" s="475"/>
      <c r="V43" s="475"/>
      <c r="W43" s="475"/>
      <c r="X43" s="476"/>
      <c r="Y43" s="124"/>
      <c r="Z43" s="125"/>
      <c r="AA43" s="125"/>
      <c r="AB43" s="126"/>
    </row>
    <row r="44" spans="1:28" ht="16.5" customHeight="1">
      <c r="A44" s="713"/>
      <c r="B44" s="712"/>
      <c r="C44" s="648" t="s">
        <v>481</v>
      </c>
      <c r="D44" s="648"/>
      <c r="E44" s="648"/>
      <c r="F44" s="648"/>
      <c r="G44" s="648"/>
      <c r="H44" s="648"/>
      <c r="I44" s="710"/>
      <c r="J44" s="124"/>
      <c r="K44" s="125"/>
      <c r="L44" s="125"/>
      <c r="M44" s="126"/>
      <c r="O44" s="474" t="s">
        <v>482</v>
      </c>
      <c r="P44" s="475"/>
      <c r="Q44" s="475"/>
      <c r="R44" s="475"/>
      <c r="S44" s="475"/>
      <c r="T44" s="475"/>
      <c r="U44" s="475"/>
      <c r="V44" s="475"/>
      <c r="W44" s="475"/>
      <c r="X44" s="476"/>
      <c r="Y44" s="124"/>
      <c r="Z44" s="125"/>
      <c r="AA44" s="125"/>
      <c r="AB44" s="126"/>
    </row>
    <row r="45" spans="1:28" ht="16.5" customHeight="1">
      <c r="A45" s="713"/>
      <c r="B45" s="712" t="s">
        <v>483</v>
      </c>
      <c r="C45" s="648" t="s">
        <v>394</v>
      </c>
      <c r="D45" s="648"/>
      <c r="E45" s="648"/>
      <c r="F45" s="648"/>
      <c r="G45" s="648"/>
      <c r="H45" s="648"/>
      <c r="I45" s="710"/>
      <c r="J45" s="124"/>
      <c r="K45" s="125"/>
      <c r="L45" s="125"/>
      <c r="M45" s="126"/>
      <c r="O45" s="474" t="s">
        <v>484</v>
      </c>
      <c r="P45" s="475"/>
      <c r="Q45" s="475"/>
      <c r="R45" s="475"/>
      <c r="S45" s="475"/>
      <c r="T45" s="475"/>
      <c r="U45" s="475"/>
      <c r="V45" s="475"/>
      <c r="W45" s="475"/>
      <c r="X45" s="476"/>
      <c r="Y45" s="124"/>
      <c r="Z45" s="125"/>
      <c r="AA45" s="125"/>
      <c r="AB45" s="126"/>
    </row>
    <row r="46" spans="1:28" ht="16.5" customHeight="1">
      <c r="A46" s="713"/>
      <c r="B46" s="712"/>
      <c r="C46" s="648" t="s">
        <v>96</v>
      </c>
      <c r="D46" s="648"/>
      <c r="E46" s="648"/>
      <c r="F46" s="648"/>
      <c r="G46" s="648"/>
      <c r="H46" s="648"/>
      <c r="I46" s="710"/>
      <c r="J46" s="124"/>
      <c r="K46" s="125"/>
      <c r="L46" s="125"/>
      <c r="M46" s="126"/>
      <c r="O46" s="474" t="s">
        <v>485</v>
      </c>
      <c r="P46" s="475"/>
      <c r="Q46" s="475"/>
      <c r="R46" s="475"/>
      <c r="S46" s="475"/>
      <c r="T46" s="475"/>
      <c r="U46" s="475"/>
      <c r="V46" s="475"/>
      <c r="W46" s="475"/>
      <c r="X46" s="476"/>
      <c r="Y46" s="124"/>
      <c r="Z46" s="125"/>
      <c r="AA46" s="125"/>
      <c r="AB46" s="126"/>
    </row>
    <row r="47" spans="1:28" ht="16.5" customHeight="1" thickBot="1">
      <c r="A47" s="713"/>
      <c r="B47" s="648" t="s">
        <v>486</v>
      </c>
      <c r="C47" s="648"/>
      <c r="D47" s="648"/>
      <c r="E47" s="648"/>
      <c r="F47" s="648"/>
      <c r="G47" s="648"/>
      <c r="H47" s="648"/>
      <c r="I47" s="710"/>
      <c r="J47" s="124"/>
      <c r="K47" s="125"/>
      <c r="L47" s="125"/>
      <c r="M47" s="126"/>
      <c r="O47" s="474" t="s">
        <v>487</v>
      </c>
      <c r="P47" s="475"/>
      <c r="Q47" s="475"/>
      <c r="R47" s="475"/>
      <c r="S47" s="475"/>
      <c r="T47" s="475"/>
      <c r="U47" s="475"/>
      <c r="V47" s="475"/>
      <c r="W47" s="475"/>
      <c r="X47" s="476"/>
      <c r="Y47" s="127"/>
      <c r="Z47" s="128"/>
      <c r="AA47" s="128"/>
      <c r="AB47" s="129"/>
    </row>
    <row r="48" spans="1:28" ht="16.5" customHeight="1" thickBot="1">
      <c r="A48" s="713"/>
      <c r="B48" s="648" t="s">
        <v>488</v>
      </c>
      <c r="C48" s="648"/>
      <c r="D48" s="648"/>
      <c r="E48" s="648"/>
      <c r="F48" s="648"/>
      <c r="G48" s="648"/>
      <c r="H48" s="648"/>
      <c r="I48" s="710"/>
      <c r="J48" s="130"/>
      <c r="K48" s="131"/>
      <c r="L48" s="131"/>
      <c r="M48" s="132"/>
      <c r="O48" s="133"/>
      <c r="P48" s="133"/>
      <c r="Q48" s="133"/>
      <c r="R48" s="133"/>
      <c r="S48" s="133"/>
      <c r="T48" s="133"/>
      <c r="U48" s="133"/>
      <c r="V48" s="133"/>
      <c r="W48" s="133"/>
      <c r="X48" s="133"/>
      <c r="Y48" s="134"/>
      <c r="Z48" s="134"/>
      <c r="AA48" s="134"/>
      <c r="AB48" s="134"/>
    </row>
    <row r="49" spans="15:28" ht="18.75" customHeight="1" thickBot="1">
      <c r="O49" s="474" t="s">
        <v>489</v>
      </c>
      <c r="P49" s="475"/>
      <c r="Q49" s="475"/>
      <c r="R49" s="475"/>
      <c r="S49" s="475"/>
      <c r="T49" s="475"/>
      <c r="U49" s="475"/>
      <c r="V49" s="475"/>
      <c r="W49" s="475"/>
      <c r="X49" s="711"/>
      <c r="Y49" s="117"/>
      <c r="Z49" s="118"/>
      <c r="AA49" s="118"/>
      <c r="AB49" s="119"/>
    </row>
  </sheetData>
  <sheetProtection selectLockedCells="1"/>
  <mergeCells count="95">
    <mergeCell ref="A2:AC2"/>
    <mergeCell ref="A3:A11"/>
    <mergeCell ref="B3:B4"/>
    <mergeCell ref="C3:H3"/>
    <mergeCell ref="C4:H4"/>
    <mergeCell ref="B5:B8"/>
    <mergeCell ref="C5:H5"/>
    <mergeCell ref="C6:H6"/>
    <mergeCell ref="C7:H7"/>
    <mergeCell ref="C8:H8"/>
    <mergeCell ref="B9:B11"/>
    <mergeCell ref="C9:H9"/>
    <mergeCell ref="C10:H10"/>
    <mergeCell ref="C11:H11"/>
    <mergeCell ref="A12:B14"/>
    <mergeCell ref="C12:H12"/>
    <mergeCell ref="C13:H13"/>
    <mergeCell ref="C14:H14"/>
    <mergeCell ref="A15:AC15"/>
    <mergeCell ref="A16:E16"/>
    <mergeCell ref="F16:J16"/>
    <mergeCell ref="K16:O16"/>
    <mergeCell ref="P16:T16"/>
    <mergeCell ref="U16:Y16"/>
    <mergeCell ref="Z16:AB16"/>
    <mergeCell ref="A21:A48"/>
    <mergeCell ref="B21:B23"/>
    <mergeCell ref="C21:I21"/>
    <mergeCell ref="O21:X21"/>
    <mergeCell ref="C22:I22"/>
    <mergeCell ref="A19:AB19"/>
    <mergeCell ref="A20:I20"/>
    <mergeCell ref="J20:M20"/>
    <mergeCell ref="O20:X20"/>
    <mergeCell ref="Y20:AB20"/>
    <mergeCell ref="O22:X22"/>
    <mergeCell ref="C23:I23"/>
    <mergeCell ref="O23:X23"/>
    <mergeCell ref="B24:I24"/>
    <mergeCell ref="O24:X24"/>
    <mergeCell ref="C32:I32"/>
    <mergeCell ref="O32:X32"/>
    <mergeCell ref="C27:I27"/>
    <mergeCell ref="O27:X27"/>
    <mergeCell ref="C28:I28"/>
    <mergeCell ref="O28:X28"/>
    <mergeCell ref="C29:I29"/>
    <mergeCell ref="O29:X29"/>
    <mergeCell ref="C33:I33"/>
    <mergeCell ref="O33:X33"/>
    <mergeCell ref="B34:B35"/>
    <mergeCell ref="C34:I34"/>
    <mergeCell ref="O34:X34"/>
    <mergeCell ref="C35:I35"/>
    <mergeCell ref="O35:X35"/>
    <mergeCell ref="B25:B33"/>
    <mergeCell ref="C25:I25"/>
    <mergeCell ref="O25:X25"/>
    <mergeCell ref="C26:I26"/>
    <mergeCell ref="O26:X26"/>
    <mergeCell ref="C30:I30"/>
    <mergeCell ref="O30:X30"/>
    <mergeCell ref="C31:I31"/>
    <mergeCell ref="O31:X31"/>
    <mergeCell ref="B36:B38"/>
    <mergeCell ref="C36:I36"/>
    <mergeCell ref="O36:X36"/>
    <mergeCell ref="C37:I37"/>
    <mergeCell ref="O37:X37"/>
    <mergeCell ref="C38:I38"/>
    <mergeCell ref="O38:X38"/>
    <mergeCell ref="O44:X44"/>
    <mergeCell ref="B39:B41"/>
    <mergeCell ref="C39:I39"/>
    <mergeCell ref="O39:X39"/>
    <mergeCell ref="C40:I40"/>
    <mergeCell ref="O40:X40"/>
    <mergeCell ref="C41:I41"/>
    <mergeCell ref="O41:X41"/>
    <mergeCell ref="B48:I48"/>
    <mergeCell ref="O49:X49"/>
    <mergeCell ref="AI20:AW25"/>
    <mergeCell ref="B45:B46"/>
    <mergeCell ref="C45:I45"/>
    <mergeCell ref="O45:X45"/>
    <mergeCell ref="C46:I46"/>
    <mergeCell ref="O46:X46"/>
    <mergeCell ref="B47:I47"/>
    <mergeCell ref="O47:X47"/>
    <mergeCell ref="B42:B44"/>
    <mergeCell ref="C42:I42"/>
    <mergeCell ref="O42:X42"/>
    <mergeCell ref="C43:I43"/>
    <mergeCell ref="O43:X43"/>
    <mergeCell ref="C44:I44"/>
  </mergeCells>
  <phoneticPr fontId="7"/>
  <pageMargins left="0.78740157480314965"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Y45"/>
  <sheetViews>
    <sheetView view="pageBreakPreview" topLeftCell="A4" zoomScaleNormal="100" zoomScaleSheetLayoutView="100" workbookViewId="0">
      <selection activeCell="K18" sqref="K18"/>
    </sheetView>
  </sheetViews>
  <sheetFormatPr defaultRowHeight="13.5"/>
  <cols>
    <col min="1" max="1" width="13.5" style="39" customWidth="1"/>
    <col min="2" max="2" width="9" style="39"/>
    <col min="3" max="3" width="20.625" style="39" customWidth="1"/>
    <col min="4" max="4" width="11" style="39" bestFit="1" customWidth="1"/>
    <col min="5" max="5" width="11.25" style="39" customWidth="1"/>
    <col min="6" max="6" width="13" style="39" bestFit="1" customWidth="1"/>
    <col min="7" max="7" width="14.875" style="39" customWidth="1"/>
    <col min="8" max="40" width="3.125" style="39" customWidth="1"/>
    <col min="41" max="257" width="9" style="39"/>
    <col min="258" max="258" width="12.375" style="39" customWidth="1"/>
    <col min="259" max="259" width="9" style="39"/>
    <col min="260" max="260" width="16.125" style="39" customWidth="1"/>
    <col min="261" max="261" width="11" style="39" bestFit="1" customWidth="1"/>
    <col min="262" max="262" width="11.25" style="39" customWidth="1"/>
    <col min="263" max="263" width="13" style="39" bestFit="1" customWidth="1"/>
    <col min="264" max="264" width="14.875" style="39" customWidth="1"/>
    <col min="265" max="513" width="9" style="39"/>
    <col min="514" max="514" width="12.375" style="39" customWidth="1"/>
    <col min="515" max="515" width="9" style="39"/>
    <col min="516" max="516" width="16.125" style="39" customWidth="1"/>
    <col min="517" max="517" width="11" style="39" bestFit="1" customWidth="1"/>
    <col min="518" max="518" width="11.25" style="39" customWidth="1"/>
    <col min="519" max="519" width="13" style="39" bestFit="1" customWidth="1"/>
    <col min="520" max="520" width="14.875" style="39" customWidth="1"/>
    <col min="521" max="769" width="9" style="39"/>
    <col min="770" max="770" width="12.375" style="39" customWidth="1"/>
    <col min="771" max="771" width="9" style="39"/>
    <col min="772" max="772" width="16.125" style="39" customWidth="1"/>
    <col min="773" max="773" width="11" style="39" bestFit="1" customWidth="1"/>
    <col min="774" max="774" width="11.25" style="39" customWidth="1"/>
    <col min="775" max="775" width="13" style="39" bestFit="1" customWidth="1"/>
    <col min="776" max="776" width="14.875" style="39" customWidth="1"/>
    <col min="777" max="1025" width="9" style="39"/>
    <col min="1026" max="1026" width="12.375" style="39" customWidth="1"/>
    <col min="1027" max="1027" width="9" style="39"/>
    <col min="1028" max="1028" width="16.125" style="39" customWidth="1"/>
    <col min="1029" max="1029" width="11" style="39" bestFit="1" customWidth="1"/>
    <col min="1030" max="1030" width="11.25" style="39" customWidth="1"/>
    <col min="1031" max="1031" width="13" style="39" bestFit="1" customWidth="1"/>
    <col min="1032" max="1032" width="14.875" style="39" customWidth="1"/>
    <col min="1033" max="1281" width="9" style="39"/>
    <col min="1282" max="1282" width="12.375" style="39" customWidth="1"/>
    <col min="1283" max="1283" width="9" style="39"/>
    <col min="1284" max="1284" width="16.125" style="39" customWidth="1"/>
    <col min="1285" max="1285" width="11" style="39" bestFit="1" customWidth="1"/>
    <col min="1286" max="1286" width="11.25" style="39" customWidth="1"/>
    <col min="1287" max="1287" width="13" style="39" bestFit="1" customWidth="1"/>
    <col min="1288" max="1288" width="14.875" style="39" customWidth="1"/>
    <col min="1289" max="1537" width="9" style="39"/>
    <col min="1538" max="1538" width="12.375" style="39" customWidth="1"/>
    <col min="1539" max="1539" width="9" style="39"/>
    <col min="1540" max="1540" width="16.125" style="39" customWidth="1"/>
    <col min="1541" max="1541" width="11" style="39" bestFit="1" customWidth="1"/>
    <col min="1542" max="1542" width="11.25" style="39" customWidth="1"/>
    <col min="1543" max="1543" width="13" style="39" bestFit="1" customWidth="1"/>
    <col min="1544" max="1544" width="14.875" style="39" customWidth="1"/>
    <col min="1545" max="1793" width="9" style="39"/>
    <col min="1794" max="1794" width="12.375" style="39" customWidth="1"/>
    <col min="1795" max="1795" width="9" style="39"/>
    <col min="1796" max="1796" width="16.125" style="39" customWidth="1"/>
    <col min="1797" max="1797" width="11" style="39" bestFit="1" customWidth="1"/>
    <col min="1798" max="1798" width="11.25" style="39" customWidth="1"/>
    <col min="1799" max="1799" width="13" style="39" bestFit="1" customWidth="1"/>
    <col min="1800" max="1800" width="14.875" style="39" customWidth="1"/>
    <col min="1801" max="2049" width="9" style="39"/>
    <col min="2050" max="2050" width="12.375" style="39" customWidth="1"/>
    <col min="2051" max="2051" width="9" style="39"/>
    <col min="2052" max="2052" width="16.125" style="39" customWidth="1"/>
    <col min="2053" max="2053" width="11" style="39" bestFit="1" customWidth="1"/>
    <col min="2054" max="2054" width="11.25" style="39" customWidth="1"/>
    <col min="2055" max="2055" width="13" style="39" bestFit="1" customWidth="1"/>
    <col min="2056" max="2056" width="14.875" style="39" customWidth="1"/>
    <col min="2057" max="2305" width="9" style="39"/>
    <col min="2306" max="2306" width="12.375" style="39" customWidth="1"/>
    <col min="2307" max="2307" width="9" style="39"/>
    <col min="2308" max="2308" width="16.125" style="39" customWidth="1"/>
    <col min="2309" max="2309" width="11" style="39" bestFit="1" customWidth="1"/>
    <col min="2310" max="2310" width="11.25" style="39" customWidth="1"/>
    <col min="2311" max="2311" width="13" style="39" bestFit="1" customWidth="1"/>
    <col min="2312" max="2312" width="14.875" style="39" customWidth="1"/>
    <col min="2313" max="2561" width="9" style="39"/>
    <col min="2562" max="2562" width="12.375" style="39" customWidth="1"/>
    <col min="2563" max="2563" width="9" style="39"/>
    <col min="2564" max="2564" width="16.125" style="39" customWidth="1"/>
    <col min="2565" max="2565" width="11" style="39" bestFit="1" customWidth="1"/>
    <col min="2566" max="2566" width="11.25" style="39" customWidth="1"/>
    <col min="2567" max="2567" width="13" style="39" bestFit="1" customWidth="1"/>
    <col min="2568" max="2568" width="14.875" style="39" customWidth="1"/>
    <col min="2569" max="2817" width="9" style="39"/>
    <col min="2818" max="2818" width="12.375" style="39" customWidth="1"/>
    <col min="2819" max="2819" width="9" style="39"/>
    <col min="2820" max="2820" width="16.125" style="39" customWidth="1"/>
    <col min="2821" max="2821" width="11" style="39" bestFit="1" customWidth="1"/>
    <col min="2822" max="2822" width="11.25" style="39" customWidth="1"/>
    <col min="2823" max="2823" width="13" style="39" bestFit="1" customWidth="1"/>
    <col min="2824" max="2824" width="14.875" style="39" customWidth="1"/>
    <col min="2825" max="3073" width="9" style="39"/>
    <col min="3074" max="3074" width="12.375" style="39" customWidth="1"/>
    <col min="3075" max="3075" width="9" style="39"/>
    <col min="3076" max="3076" width="16.125" style="39" customWidth="1"/>
    <col min="3077" max="3077" width="11" style="39" bestFit="1" customWidth="1"/>
    <col min="3078" max="3078" width="11.25" style="39" customWidth="1"/>
    <col min="3079" max="3079" width="13" style="39" bestFit="1" customWidth="1"/>
    <col min="3080" max="3080" width="14.875" style="39" customWidth="1"/>
    <col min="3081" max="3329" width="9" style="39"/>
    <col min="3330" max="3330" width="12.375" style="39" customWidth="1"/>
    <col min="3331" max="3331" width="9" style="39"/>
    <col min="3332" max="3332" width="16.125" style="39" customWidth="1"/>
    <col min="3333" max="3333" width="11" style="39" bestFit="1" customWidth="1"/>
    <col min="3334" max="3334" width="11.25" style="39" customWidth="1"/>
    <col min="3335" max="3335" width="13" style="39" bestFit="1" customWidth="1"/>
    <col min="3336" max="3336" width="14.875" style="39" customWidth="1"/>
    <col min="3337" max="3585" width="9" style="39"/>
    <col min="3586" max="3586" width="12.375" style="39" customWidth="1"/>
    <col min="3587" max="3587" width="9" style="39"/>
    <col min="3588" max="3588" width="16.125" style="39" customWidth="1"/>
    <col min="3589" max="3589" width="11" style="39" bestFit="1" customWidth="1"/>
    <col min="3590" max="3590" width="11.25" style="39" customWidth="1"/>
    <col min="3591" max="3591" width="13" style="39" bestFit="1" customWidth="1"/>
    <col min="3592" max="3592" width="14.875" style="39" customWidth="1"/>
    <col min="3593" max="3841" width="9" style="39"/>
    <col min="3842" max="3842" width="12.375" style="39" customWidth="1"/>
    <col min="3843" max="3843" width="9" style="39"/>
    <col min="3844" max="3844" width="16.125" style="39" customWidth="1"/>
    <col min="3845" max="3845" width="11" style="39" bestFit="1" customWidth="1"/>
    <col min="3846" max="3846" width="11.25" style="39" customWidth="1"/>
    <col min="3847" max="3847" width="13" style="39" bestFit="1" customWidth="1"/>
    <col min="3848" max="3848" width="14.875" style="39" customWidth="1"/>
    <col min="3849" max="4097" width="9" style="39"/>
    <col min="4098" max="4098" width="12.375" style="39" customWidth="1"/>
    <col min="4099" max="4099" width="9" style="39"/>
    <col min="4100" max="4100" width="16.125" style="39" customWidth="1"/>
    <col min="4101" max="4101" width="11" style="39" bestFit="1" customWidth="1"/>
    <col min="4102" max="4102" width="11.25" style="39" customWidth="1"/>
    <col min="4103" max="4103" width="13" style="39" bestFit="1" customWidth="1"/>
    <col min="4104" max="4104" width="14.875" style="39" customWidth="1"/>
    <col min="4105" max="4353" width="9" style="39"/>
    <col min="4354" max="4354" width="12.375" style="39" customWidth="1"/>
    <col min="4355" max="4355" width="9" style="39"/>
    <col min="4356" max="4356" width="16.125" style="39" customWidth="1"/>
    <col min="4357" max="4357" width="11" style="39" bestFit="1" customWidth="1"/>
    <col min="4358" max="4358" width="11.25" style="39" customWidth="1"/>
    <col min="4359" max="4359" width="13" style="39" bestFit="1" customWidth="1"/>
    <col min="4360" max="4360" width="14.875" style="39" customWidth="1"/>
    <col min="4361" max="4609" width="9" style="39"/>
    <col min="4610" max="4610" width="12.375" style="39" customWidth="1"/>
    <col min="4611" max="4611" width="9" style="39"/>
    <col min="4612" max="4612" width="16.125" style="39" customWidth="1"/>
    <col min="4613" max="4613" width="11" style="39" bestFit="1" customWidth="1"/>
    <col min="4614" max="4614" width="11.25" style="39" customWidth="1"/>
    <col min="4615" max="4615" width="13" style="39" bestFit="1" customWidth="1"/>
    <col min="4616" max="4616" width="14.875" style="39" customWidth="1"/>
    <col min="4617" max="4865" width="9" style="39"/>
    <col min="4866" max="4866" width="12.375" style="39" customWidth="1"/>
    <col min="4867" max="4867" width="9" style="39"/>
    <col min="4868" max="4868" width="16.125" style="39" customWidth="1"/>
    <col min="4869" max="4869" width="11" style="39" bestFit="1" customWidth="1"/>
    <col min="4870" max="4870" width="11.25" style="39" customWidth="1"/>
    <col min="4871" max="4871" width="13" style="39" bestFit="1" customWidth="1"/>
    <col min="4872" max="4872" width="14.875" style="39" customWidth="1"/>
    <col min="4873" max="5121" width="9" style="39"/>
    <col min="5122" max="5122" width="12.375" style="39" customWidth="1"/>
    <col min="5123" max="5123" width="9" style="39"/>
    <col min="5124" max="5124" width="16.125" style="39" customWidth="1"/>
    <col min="5125" max="5125" width="11" style="39" bestFit="1" customWidth="1"/>
    <col min="5126" max="5126" width="11.25" style="39" customWidth="1"/>
    <col min="5127" max="5127" width="13" style="39" bestFit="1" customWidth="1"/>
    <col min="5128" max="5128" width="14.875" style="39" customWidth="1"/>
    <col min="5129" max="5377" width="9" style="39"/>
    <col min="5378" max="5378" width="12.375" style="39" customWidth="1"/>
    <col min="5379" max="5379" width="9" style="39"/>
    <col min="5380" max="5380" width="16.125" style="39" customWidth="1"/>
    <col min="5381" max="5381" width="11" style="39" bestFit="1" customWidth="1"/>
    <col min="5382" max="5382" width="11.25" style="39" customWidth="1"/>
    <col min="5383" max="5383" width="13" style="39" bestFit="1" customWidth="1"/>
    <col min="5384" max="5384" width="14.875" style="39" customWidth="1"/>
    <col min="5385" max="5633" width="9" style="39"/>
    <col min="5634" max="5634" width="12.375" style="39" customWidth="1"/>
    <col min="5635" max="5635" width="9" style="39"/>
    <col min="5636" max="5636" width="16.125" style="39" customWidth="1"/>
    <col min="5637" max="5637" width="11" style="39" bestFit="1" customWidth="1"/>
    <col min="5638" max="5638" width="11.25" style="39" customWidth="1"/>
    <col min="5639" max="5639" width="13" style="39" bestFit="1" customWidth="1"/>
    <col min="5640" max="5640" width="14.875" style="39" customWidth="1"/>
    <col min="5641" max="5889" width="9" style="39"/>
    <col min="5890" max="5890" width="12.375" style="39" customWidth="1"/>
    <col min="5891" max="5891" width="9" style="39"/>
    <col min="5892" max="5892" width="16.125" style="39" customWidth="1"/>
    <col min="5893" max="5893" width="11" style="39" bestFit="1" customWidth="1"/>
    <col min="5894" max="5894" width="11.25" style="39" customWidth="1"/>
    <col min="5895" max="5895" width="13" style="39" bestFit="1" customWidth="1"/>
    <col min="5896" max="5896" width="14.875" style="39" customWidth="1"/>
    <col min="5897" max="6145" width="9" style="39"/>
    <col min="6146" max="6146" width="12.375" style="39" customWidth="1"/>
    <col min="6147" max="6147" width="9" style="39"/>
    <col min="6148" max="6148" width="16.125" style="39" customWidth="1"/>
    <col min="6149" max="6149" width="11" style="39" bestFit="1" customWidth="1"/>
    <col min="6150" max="6150" width="11.25" style="39" customWidth="1"/>
    <col min="6151" max="6151" width="13" style="39" bestFit="1" customWidth="1"/>
    <col min="6152" max="6152" width="14.875" style="39" customWidth="1"/>
    <col min="6153" max="6401" width="9" style="39"/>
    <col min="6402" max="6402" width="12.375" style="39" customWidth="1"/>
    <col min="6403" max="6403" width="9" style="39"/>
    <col min="6404" max="6404" width="16.125" style="39" customWidth="1"/>
    <col min="6405" max="6405" width="11" style="39" bestFit="1" customWidth="1"/>
    <col min="6406" max="6406" width="11.25" style="39" customWidth="1"/>
    <col min="6407" max="6407" width="13" style="39" bestFit="1" customWidth="1"/>
    <col min="6408" max="6408" width="14.875" style="39" customWidth="1"/>
    <col min="6409" max="6657" width="9" style="39"/>
    <col min="6658" max="6658" width="12.375" style="39" customWidth="1"/>
    <col min="6659" max="6659" width="9" style="39"/>
    <col min="6660" max="6660" width="16.125" style="39" customWidth="1"/>
    <col min="6661" max="6661" width="11" style="39" bestFit="1" customWidth="1"/>
    <col min="6662" max="6662" width="11.25" style="39" customWidth="1"/>
    <col min="6663" max="6663" width="13" style="39" bestFit="1" customWidth="1"/>
    <col min="6664" max="6664" width="14.875" style="39" customWidth="1"/>
    <col min="6665" max="6913" width="9" style="39"/>
    <col min="6914" max="6914" width="12.375" style="39" customWidth="1"/>
    <col min="6915" max="6915" width="9" style="39"/>
    <col min="6916" max="6916" width="16.125" style="39" customWidth="1"/>
    <col min="6917" max="6917" width="11" style="39" bestFit="1" customWidth="1"/>
    <col min="6918" max="6918" width="11.25" style="39" customWidth="1"/>
    <col min="6919" max="6919" width="13" style="39" bestFit="1" customWidth="1"/>
    <col min="6920" max="6920" width="14.875" style="39" customWidth="1"/>
    <col min="6921" max="7169" width="9" style="39"/>
    <col min="7170" max="7170" width="12.375" style="39" customWidth="1"/>
    <col min="7171" max="7171" width="9" style="39"/>
    <col min="7172" max="7172" width="16.125" style="39" customWidth="1"/>
    <col min="7173" max="7173" width="11" style="39" bestFit="1" customWidth="1"/>
    <col min="7174" max="7174" width="11.25" style="39" customWidth="1"/>
    <col min="7175" max="7175" width="13" style="39" bestFit="1" customWidth="1"/>
    <col min="7176" max="7176" width="14.875" style="39" customWidth="1"/>
    <col min="7177" max="7425" width="9" style="39"/>
    <col min="7426" max="7426" width="12.375" style="39" customWidth="1"/>
    <col min="7427" max="7427" width="9" style="39"/>
    <col min="7428" max="7428" width="16.125" style="39" customWidth="1"/>
    <col min="7429" max="7429" width="11" style="39" bestFit="1" customWidth="1"/>
    <col min="7430" max="7430" width="11.25" style="39" customWidth="1"/>
    <col min="7431" max="7431" width="13" style="39" bestFit="1" customWidth="1"/>
    <col min="7432" max="7432" width="14.875" style="39" customWidth="1"/>
    <col min="7433" max="7681" width="9" style="39"/>
    <col min="7682" max="7682" width="12.375" style="39" customWidth="1"/>
    <col min="7683" max="7683" width="9" style="39"/>
    <col min="7684" max="7684" width="16.125" style="39" customWidth="1"/>
    <col min="7685" max="7685" width="11" style="39" bestFit="1" customWidth="1"/>
    <col min="7686" max="7686" width="11.25" style="39" customWidth="1"/>
    <col min="7687" max="7687" width="13" style="39" bestFit="1" customWidth="1"/>
    <col min="7688" max="7688" width="14.875" style="39" customWidth="1"/>
    <col min="7689" max="7937" width="9" style="39"/>
    <col min="7938" max="7938" width="12.375" style="39" customWidth="1"/>
    <col min="7939" max="7939" width="9" style="39"/>
    <col min="7940" max="7940" width="16.125" style="39" customWidth="1"/>
    <col min="7941" max="7941" width="11" style="39" bestFit="1" customWidth="1"/>
    <col min="7942" max="7942" width="11.25" style="39" customWidth="1"/>
    <col min="7943" max="7943" width="13" style="39" bestFit="1" customWidth="1"/>
    <col min="7944" max="7944" width="14.875" style="39" customWidth="1"/>
    <col min="7945" max="8193" width="9" style="39"/>
    <col min="8194" max="8194" width="12.375" style="39" customWidth="1"/>
    <col min="8195" max="8195" width="9" style="39"/>
    <col min="8196" max="8196" width="16.125" style="39" customWidth="1"/>
    <col min="8197" max="8197" width="11" style="39" bestFit="1" customWidth="1"/>
    <col min="8198" max="8198" width="11.25" style="39" customWidth="1"/>
    <col min="8199" max="8199" width="13" style="39" bestFit="1" customWidth="1"/>
    <col min="8200" max="8200" width="14.875" style="39" customWidth="1"/>
    <col min="8201" max="8449" width="9" style="39"/>
    <col min="8450" max="8450" width="12.375" style="39" customWidth="1"/>
    <col min="8451" max="8451" width="9" style="39"/>
    <col min="8452" max="8452" width="16.125" style="39" customWidth="1"/>
    <col min="8453" max="8453" width="11" style="39" bestFit="1" customWidth="1"/>
    <col min="8454" max="8454" width="11.25" style="39" customWidth="1"/>
    <col min="8455" max="8455" width="13" style="39" bestFit="1" customWidth="1"/>
    <col min="8456" max="8456" width="14.875" style="39" customWidth="1"/>
    <col min="8457" max="8705" width="9" style="39"/>
    <col min="8706" max="8706" width="12.375" style="39" customWidth="1"/>
    <col min="8707" max="8707" width="9" style="39"/>
    <col min="8708" max="8708" width="16.125" style="39" customWidth="1"/>
    <col min="8709" max="8709" width="11" style="39" bestFit="1" customWidth="1"/>
    <col min="8710" max="8710" width="11.25" style="39" customWidth="1"/>
    <col min="8711" max="8711" width="13" style="39" bestFit="1" customWidth="1"/>
    <col min="8712" max="8712" width="14.875" style="39" customWidth="1"/>
    <col min="8713" max="8961" width="9" style="39"/>
    <col min="8962" max="8962" width="12.375" style="39" customWidth="1"/>
    <col min="8963" max="8963" width="9" style="39"/>
    <col min="8964" max="8964" width="16.125" style="39" customWidth="1"/>
    <col min="8965" max="8965" width="11" style="39" bestFit="1" customWidth="1"/>
    <col min="8966" max="8966" width="11.25" style="39" customWidth="1"/>
    <col min="8967" max="8967" width="13" style="39" bestFit="1" customWidth="1"/>
    <col min="8968" max="8968" width="14.875" style="39" customWidth="1"/>
    <col min="8969" max="9217" width="9" style="39"/>
    <col min="9218" max="9218" width="12.375" style="39" customWidth="1"/>
    <col min="9219" max="9219" width="9" style="39"/>
    <col min="9220" max="9220" width="16.125" style="39" customWidth="1"/>
    <col min="9221" max="9221" width="11" style="39" bestFit="1" customWidth="1"/>
    <col min="9222" max="9222" width="11.25" style="39" customWidth="1"/>
    <col min="9223" max="9223" width="13" style="39" bestFit="1" customWidth="1"/>
    <col min="9224" max="9224" width="14.875" style="39" customWidth="1"/>
    <col min="9225" max="9473" width="9" style="39"/>
    <col min="9474" max="9474" width="12.375" style="39" customWidth="1"/>
    <col min="9475" max="9475" width="9" style="39"/>
    <col min="9476" max="9476" width="16.125" style="39" customWidth="1"/>
    <col min="9477" max="9477" width="11" style="39" bestFit="1" customWidth="1"/>
    <col min="9478" max="9478" width="11.25" style="39" customWidth="1"/>
    <col min="9479" max="9479" width="13" style="39" bestFit="1" customWidth="1"/>
    <col min="9480" max="9480" width="14.875" style="39" customWidth="1"/>
    <col min="9481" max="9729" width="9" style="39"/>
    <col min="9730" max="9730" width="12.375" style="39" customWidth="1"/>
    <col min="9731" max="9731" width="9" style="39"/>
    <col min="9732" max="9732" width="16.125" style="39" customWidth="1"/>
    <col min="9733" max="9733" width="11" style="39" bestFit="1" customWidth="1"/>
    <col min="9734" max="9734" width="11.25" style="39" customWidth="1"/>
    <col min="9735" max="9735" width="13" style="39" bestFit="1" customWidth="1"/>
    <col min="9736" max="9736" width="14.875" style="39" customWidth="1"/>
    <col min="9737" max="9985" width="9" style="39"/>
    <col min="9986" max="9986" width="12.375" style="39" customWidth="1"/>
    <col min="9987" max="9987" width="9" style="39"/>
    <col min="9988" max="9988" width="16.125" style="39" customWidth="1"/>
    <col min="9989" max="9989" width="11" style="39" bestFit="1" customWidth="1"/>
    <col min="9990" max="9990" width="11.25" style="39" customWidth="1"/>
    <col min="9991" max="9991" width="13" style="39" bestFit="1" customWidth="1"/>
    <col min="9992" max="9992" width="14.875" style="39" customWidth="1"/>
    <col min="9993" max="10241" width="9" style="39"/>
    <col min="10242" max="10242" width="12.375" style="39" customWidth="1"/>
    <col min="10243" max="10243" width="9" style="39"/>
    <col min="10244" max="10244" width="16.125" style="39" customWidth="1"/>
    <col min="10245" max="10245" width="11" style="39" bestFit="1" customWidth="1"/>
    <col min="10246" max="10246" width="11.25" style="39" customWidth="1"/>
    <col min="10247" max="10247" width="13" style="39" bestFit="1" customWidth="1"/>
    <col min="10248" max="10248" width="14.875" style="39" customWidth="1"/>
    <col min="10249" max="10497" width="9" style="39"/>
    <col min="10498" max="10498" width="12.375" style="39" customWidth="1"/>
    <col min="10499" max="10499" width="9" style="39"/>
    <col min="10500" max="10500" width="16.125" style="39" customWidth="1"/>
    <col min="10501" max="10501" width="11" style="39" bestFit="1" customWidth="1"/>
    <col min="10502" max="10502" width="11.25" style="39" customWidth="1"/>
    <col min="10503" max="10503" width="13" style="39" bestFit="1" customWidth="1"/>
    <col min="10504" max="10504" width="14.875" style="39" customWidth="1"/>
    <col min="10505" max="10753" width="9" style="39"/>
    <col min="10754" max="10754" width="12.375" style="39" customWidth="1"/>
    <col min="10755" max="10755" width="9" style="39"/>
    <col min="10756" max="10756" width="16.125" style="39" customWidth="1"/>
    <col min="10757" max="10757" width="11" style="39" bestFit="1" customWidth="1"/>
    <col min="10758" max="10758" width="11.25" style="39" customWidth="1"/>
    <col min="10759" max="10759" width="13" style="39" bestFit="1" customWidth="1"/>
    <col min="10760" max="10760" width="14.875" style="39" customWidth="1"/>
    <col min="10761" max="11009" width="9" style="39"/>
    <col min="11010" max="11010" width="12.375" style="39" customWidth="1"/>
    <col min="11011" max="11011" width="9" style="39"/>
    <col min="11012" max="11012" width="16.125" style="39" customWidth="1"/>
    <col min="11013" max="11013" width="11" style="39" bestFit="1" customWidth="1"/>
    <col min="11014" max="11014" width="11.25" style="39" customWidth="1"/>
    <col min="11015" max="11015" width="13" style="39" bestFit="1" customWidth="1"/>
    <col min="11016" max="11016" width="14.875" style="39" customWidth="1"/>
    <col min="11017" max="11265" width="9" style="39"/>
    <col min="11266" max="11266" width="12.375" style="39" customWidth="1"/>
    <col min="11267" max="11267" width="9" style="39"/>
    <col min="11268" max="11268" width="16.125" style="39" customWidth="1"/>
    <col min="11269" max="11269" width="11" style="39" bestFit="1" customWidth="1"/>
    <col min="11270" max="11270" width="11.25" style="39" customWidth="1"/>
    <col min="11271" max="11271" width="13" style="39" bestFit="1" customWidth="1"/>
    <col min="11272" max="11272" width="14.875" style="39" customWidth="1"/>
    <col min="11273" max="11521" width="9" style="39"/>
    <col min="11522" max="11522" width="12.375" style="39" customWidth="1"/>
    <col min="11523" max="11523" width="9" style="39"/>
    <col min="11524" max="11524" width="16.125" style="39" customWidth="1"/>
    <col min="11525" max="11525" width="11" style="39" bestFit="1" customWidth="1"/>
    <col min="11526" max="11526" width="11.25" style="39" customWidth="1"/>
    <col min="11527" max="11527" width="13" style="39" bestFit="1" customWidth="1"/>
    <col min="11528" max="11528" width="14.875" style="39" customWidth="1"/>
    <col min="11529" max="11777" width="9" style="39"/>
    <col min="11778" max="11778" width="12.375" style="39" customWidth="1"/>
    <col min="11779" max="11779" width="9" style="39"/>
    <col min="11780" max="11780" width="16.125" style="39" customWidth="1"/>
    <col min="11781" max="11781" width="11" style="39" bestFit="1" customWidth="1"/>
    <col min="11782" max="11782" width="11.25" style="39" customWidth="1"/>
    <col min="11783" max="11783" width="13" style="39" bestFit="1" customWidth="1"/>
    <col min="11784" max="11784" width="14.875" style="39" customWidth="1"/>
    <col min="11785" max="12033" width="9" style="39"/>
    <col min="12034" max="12034" width="12.375" style="39" customWidth="1"/>
    <col min="12035" max="12035" width="9" style="39"/>
    <col min="12036" max="12036" width="16.125" style="39" customWidth="1"/>
    <col min="12037" max="12037" width="11" style="39" bestFit="1" customWidth="1"/>
    <col min="12038" max="12038" width="11.25" style="39" customWidth="1"/>
    <col min="12039" max="12039" width="13" style="39" bestFit="1" customWidth="1"/>
    <col min="12040" max="12040" width="14.875" style="39" customWidth="1"/>
    <col min="12041" max="12289" width="9" style="39"/>
    <col min="12290" max="12290" width="12.375" style="39" customWidth="1"/>
    <col min="12291" max="12291" width="9" style="39"/>
    <col min="12292" max="12292" width="16.125" style="39" customWidth="1"/>
    <col min="12293" max="12293" width="11" style="39" bestFit="1" customWidth="1"/>
    <col min="12294" max="12294" width="11.25" style="39" customWidth="1"/>
    <col min="12295" max="12295" width="13" style="39" bestFit="1" customWidth="1"/>
    <col min="12296" max="12296" width="14.875" style="39" customWidth="1"/>
    <col min="12297" max="12545" width="9" style="39"/>
    <col min="12546" max="12546" width="12.375" style="39" customWidth="1"/>
    <col min="12547" max="12547" width="9" style="39"/>
    <col min="12548" max="12548" width="16.125" style="39" customWidth="1"/>
    <col min="12549" max="12549" width="11" style="39" bestFit="1" customWidth="1"/>
    <col min="12550" max="12550" width="11.25" style="39" customWidth="1"/>
    <col min="12551" max="12551" width="13" style="39" bestFit="1" customWidth="1"/>
    <col min="12552" max="12552" width="14.875" style="39" customWidth="1"/>
    <col min="12553" max="12801" width="9" style="39"/>
    <col min="12802" max="12802" width="12.375" style="39" customWidth="1"/>
    <col min="12803" max="12803" width="9" style="39"/>
    <col min="12804" max="12804" width="16.125" style="39" customWidth="1"/>
    <col min="12805" max="12805" width="11" style="39" bestFit="1" customWidth="1"/>
    <col min="12806" max="12806" width="11.25" style="39" customWidth="1"/>
    <col min="12807" max="12807" width="13" style="39" bestFit="1" customWidth="1"/>
    <col min="12808" max="12808" width="14.875" style="39" customWidth="1"/>
    <col min="12809" max="13057" width="9" style="39"/>
    <col min="13058" max="13058" width="12.375" style="39" customWidth="1"/>
    <col min="13059" max="13059" width="9" style="39"/>
    <col min="13060" max="13060" width="16.125" style="39" customWidth="1"/>
    <col min="13061" max="13061" width="11" style="39" bestFit="1" customWidth="1"/>
    <col min="13062" max="13062" width="11.25" style="39" customWidth="1"/>
    <col min="13063" max="13063" width="13" style="39" bestFit="1" customWidth="1"/>
    <col min="13064" max="13064" width="14.875" style="39" customWidth="1"/>
    <col min="13065" max="13313" width="9" style="39"/>
    <col min="13314" max="13314" width="12.375" style="39" customWidth="1"/>
    <col min="13315" max="13315" width="9" style="39"/>
    <col min="13316" max="13316" width="16.125" style="39" customWidth="1"/>
    <col min="13317" max="13317" width="11" style="39" bestFit="1" customWidth="1"/>
    <col min="13318" max="13318" width="11.25" style="39" customWidth="1"/>
    <col min="13319" max="13319" width="13" style="39" bestFit="1" customWidth="1"/>
    <col min="13320" max="13320" width="14.875" style="39" customWidth="1"/>
    <col min="13321" max="13569" width="9" style="39"/>
    <col min="13570" max="13570" width="12.375" style="39" customWidth="1"/>
    <col min="13571" max="13571" width="9" style="39"/>
    <col min="13572" max="13572" width="16.125" style="39" customWidth="1"/>
    <col min="13573" max="13573" width="11" style="39" bestFit="1" customWidth="1"/>
    <col min="13574" max="13574" width="11.25" style="39" customWidth="1"/>
    <col min="13575" max="13575" width="13" style="39" bestFit="1" customWidth="1"/>
    <col min="13576" max="13576" width="14.875" style="39" customWidth="1"/>
    <col min="13577" max="13825" width="9" style="39"/>
    <col min="13826" max="13826" width="12.375" style="39" customWidth="1"/>
    <col min="13827" max="13827" width="9" style="39"/>
    <col min="13828" max="13828" width="16.125" style="39" customWidth="1"/>
    <col min="13829" max="13829" width="11" style="39" bestFit="1" customWidth="1"/>
    <col min="13830" max="13830" width="11.25" style="39" customWidth="1"/>
    <col min="13831" max="13831" width="13" style="39" bestFit="1" customWidth="1"/>
    <col min="13832" max="13832" width="14.875" style="39" customWidth="1"/>
    <col min="13833" max="14081" width="9" style="39"/>
    <col min="14082" max="14082" width="12.375" style="39" customWidth="1"/>
    <col min="14083" max="14083" width="9" style="39"/>
    <col min="14084" max="14084" width="16.125" style="39" customWidth="1"/>
    <col min="14085" max="14085" width="11" style="39" bestFit="1" customWidth="1"/>
    <col min="14086" max="14086" width="11.25" style="39" customWidth="1"/>
    <col min="14087" max="14087" width="13" style="39" bestFit="1" customWidth="1"/>
    <col min="14088" max="14088" width="14.875" style="39" customWidth="1"/>
    <col min="14089" max="14337" width="9" style="39"/>
    <col min="14338" max="14338" width="12.375" style="39" customWidth="1"/>
    <col min="14339" max="14339" width="9" style="39"/>
    <col min="14340" max="14340" width="16.125" style="39" customWidth="1"/>
    <col min="14341" max="14341" width="11" style="39" bestFit="1" customWidth="1"/>
    <col min="14342" max="14342" width="11.25" style="39" customWidth="1"/>
    <col min="14343" max="14343" width="13" style="39" bestFit="1" customWidth="1"/>
    <col min="14344" max="14344" width="14.875" style="39" customWidth="1"/>
    <col min="14345" max="14593" width="9" style="39"/>
    <col min="14594" max="14594" width="12.375" style="39" customWidth="1"/>
    <col min="14595" max="14595" width="9" style="39"/>
    <col min="14596" max="14596" width="16.125" style="39" customWidth="1"/>
    <col min="14597" max="14597" width="11" style="39" bestFit="1" customWidth="1"/>
    <col min="14598" max="14598" width="11.25" style="39" customWidth="1"/>
    <col min="14599" max="14599" width="13" style="39" bestFit="1" customWidth="1"/>
    <col min="14600" max="14600" width="14.875" style="39" customWidth="1"/>
    <col min="14601" max="14849" width="9" style="39"/>
    <col min="14850" max="14850" width="12.375" style="39" customWidth="1"/>
    <col min="14851" max="14851" width="9" style="39"/>
    <col min="14852" max="14852" width="16.125" style="39" customWidth="1"/>
    <col min="14853" max="14853" width="11" style="39" bestFit="1" customWidth="1"/>
    <col min="14854" max="14854" width="11.25" style="39" customWidth="1"/>
    <col min="14855" max="14855" width="13" style="39" bestFit="1" customWidth="1"/>
    <col min="14856" max="14856" width="14.875" style="39" customWidth="1"/>
    <col min="14857" max="15105" width="9" style="39"/>
    <col min="15106" max="15106" width="12.375" style="39" customWidth="1"/>
    <col min="15107" max="15107" width="9" style="39"/>
    <col min="15108" max="15108" width="16.125" style="39" customWidth="1"/>
    <col min="15109" max="15109" width="11" style="39" bestFit="1" customWidth="1"/>
    <col min="15110" max="15110" width="11.25" style="39" customWidth="1"/>
    <col min="15111" max="15111" width="13" style="39" bestFit="1" customWidth="1"/>
    <col min="15112" max="15112" width="14.875" style="39" customWidth="1"/>
    <col min="15113" max="15361" width="9" style="39"/>
    <col min="15362" max="15362" width="12.375" style="39" customWidth="1"/>
    <col min="15363" max="15363" width="9" style="39"/>
    <col min="15364" max="15364" width="16.125" style="39" customWidth="1"/>
    <col min="15365" max="15365" width="11" style="39" bestFit="1" customWidth="1"/>
    <col min="15366" max="15366" width="11.25" style="39" customWidth="1"/>
    <col min="15367" max="15367" width="13" style="39" bestFit="1" customWidth="1"/>
    <col min="15368" max="15368" width="14.875" style="39" customWidth="1"/>
    <col min="15369" max="15617" width="9" style="39"/>
    <col min="15618" max="15618" width="12.375" style="39" customWidth="1"/>
    <col min="15619" max="15619" width="9" style="39"/>
    <col min="15620" max="15620" width="16.125" style="39" customWidth="1"/>
    <col min="15621" max="15621" width="11" style="39" bestFit="1" customWidth="1"/>
    <col min="15622" max="15622" width="11.25" style="39" customWidth="1"/>
    <col min="15623" max="15623" width="13" style="39" bestFit="1" customWidth="1"/>
    <col min="15624" max="15624" width="14.875" style="39" customWidth="1"/>
    <col min="15625" max="15873" width="9" style="39"/>
    <col min="15874" max="15874" width="12.375" style="39" customWidth="1"/>
    <col min="15875" max="15875" width="9" style="39"/>
    <col min="15876" max="15876" width="16.125" style="39" customWidth="1"/>
    <col min="15877" max="15877" width="11" style="39" bestFit="1" customWidth="1"/>
    <col min="15878" max="15878" width="11.25" style="39" customWidth="1"/>
    <col min="15879" max="15879" width="13" style="39" bestFit="1" customWidth="1"/>
    <col min="15880" max="15880" width="14.875" style="39" customWidth="1"/>
    <col min="15881" max="16129" width="9" style="39"/>
    <col min="16130" max="16130" width="12.375" style="39" customWidth="1"/>
    <col min="16131" max="16131" width="9" style="39"/>
    <col min="16132" max="16132" width="16.125" style="39" customWidth="1"/>
    <col min="16133" max="16133" width="11" style="39" bestFit="1" customWidth="1"/>
    <col min="16134" max="16134" width="11.25" style="39" customWidth="1"/>
    <col min="16135" max="16135" width="13" style="39" bestFit="1" customWidth="1"/>
    <col min="16136" max="16136" width="14.875" style="39" customWidth="1"/>
    <col min="16137" max="16384" width="9" style="39"/>
  </cols>
  <sheetData>
    <row r="1" spans="1:25">
      <c r="A1" s="39" t="s">
        <v>490</v>
      </c>
    </row>
    <row r="2" spans="1:25" ht="22.5" customHeight="1">
      <c r="A2" s="571" t="s">
        <v>491</v>
      </c>
      <c r="B2" s="571"/>
      <c r="C2" s="571"/>
      <c r="D2" s="571"/>
      <c r="E2" s="571"/>
      <c r="F2" s="571"/>
      <c r="G2" s="571"/>
    </row>
    <row r="3" spans="1:25" ht="18.75" customHeight="1">
      <c r="A3" s="51" t="s">
        <v>571</v>
      </c>
      <c r="B3" s="742"/>
      <c r="C3" s="742"/>
    </row>
    <row r="4" spans="1:25" ht="8.25" customHeight="1"/>
    <row r="5" spans="1:25">
      <c r="A5" s="722" t="s">
        <v>492</v>
      </c>
      <c r="B5" s="56" t="s">
        <v>493</v>
      </c>
      <c r="C5" s="722" t="s">
        <v>494</v>
      </c>
      <c r="D5" s="56" t="s">
        <v>495</v>
      </c>
      <c r="E5" s="57" t="s">
        <v>496</v>
      </c>
      <c r="F5" s="58" t="s">
        <v>497</v>
      </c>
      <c r="G5" s="56" t="s">
        <v>498</v>
      </c>
    </row>
    <row r="6" spans="1:25">
      <c r="A6" s="717"/>
      <c r="B6" s="59" t="s">
        <v>499</v>
      </c>
      <c r="C6" s="717"/>
      <c r="D6" s="59" t="s">
        <v>500</v>
      </c>
      <c r="E6" s="60" t="s">
        <v>501</v>
      </c>
      <c r="F6" s="61" t="s">
        <v>502</v>
      </c>
      <c r="G6" s="62" t="s">
        <v>503</v>
      </c>
    </row>
    <row r="7" spans="1:25" ht="19.5" customHeight="1">
      <c r="A7" s="740"/>
      <c r="B7" s="740"/>
      <c r="C7" s="740"/>
      <c r="D7" s="740"/>
      <c r="E7" s="740"/>
      <c r="F7" s="740"/>
      <c r="G7" s="63" t="s">
        <v>504</v>
      </c>
    </row>
    <row r="8" spans="1:25" ht="19.5" customHeight="1">
      <c r="A8" s="741"/>
      <c r="B8" s="741"/>
      <c r="C8" s="741"/>
      <c r="D8" s="741"/>
      <c r="E8" s="741"/>
      <c r="F8" s="741"/>
      <c r="G8" s="64" t="s">
        <v>504</v>
      </c>
    </row>
    <row r="9" spans="1:25" ht="19.5" customHeight="1">
      <c r="A9" s="740"/>
      <c r="B9" s="740"/>
      <c r="C9" s="740"/>
      <c r="D9" s="740"/>
      <c r="E9" s="740"/>
      <c r="F9" s="740"/>
      <c r="G9" s="63" t="s">
        <v>504</v>
      </c>
    </row>
    <row r="10" spans="1:25" ht="19.5" customHeight="1">
      <c r="A10" s="741"/>
      <c r="B10" s="741"/>
      <c r="C10" s="741"/>
      <c r="D10" s="741"/>
      <c r="E10" s="741"/>
      <c r="F10" s="741"/>
      <c r="G10" s="64" t="s">
        <v>504</v>
      </c>
    </row>
    <row r="11" spans="1:25" ht="19.5" customHeight="1" thickBot="1">
      <c r="A11" s="740"/>
      <c r="B11" s="740"/>
      <c r="C11" s="740"/>
      <c r="D11" s="740"/>
      <c r="E11" s="740"/>
      <c r="F11" s="740"/>
      <c r="G11" s="63" t="s">
        <v>504</v>
      </c>
    </row>
    <row r="12" spans="1:25" ht="19.5" customHeight="1">
      <c r="A12" s="741"/>
      <c r="B12" s="741"/>
      <c r="C12" s="741"/>
      <c r="D12" s="741"/>
      <c r="E12" s="741"/>
      <c r="F12" s="741"/>
      <c r="G12" s="64" t="s">
        <v>504</v>
      </c>
      <c r="K12" s="731" t="s">
        <v>634</v>
      </c>
      <c r="L12" s="732"/>
      <c r="M12" s="732"/>
      <c r="N12" s="732"/>
      <c r="O12" s="732"/>
      <c r="P12" s="732"/>
      <c r="Q12" s="732"/>
      <c r="R12" s="732"/>
      <c r="S12" s="732"/>
      <c r="T12" s="732"/>
      <c r="U12" s="732"/>
      <c r="V12" s="732"/>
      <c r="W12" s="732"/>
      <c r="X12" s="732"/>
      <c r="Y12" s="733"/>
    </row>
    <row r="13" spans="1:25" ht="19.5" customHeight="1">
      <c r="A13" s="740"/>
      <c r="B13" s="740"/>
      <c r="C13" s="740"/>
      <c r="D13" s="740"/>
      <c r="E13" s="740"/>
      <c r="F13" s="740"/>
      <c r="G13" s="63" t="s">
        <v>504</v>
      </c>
      <c r="K13" s="734"/>
      <c r="L13" s="735"/>
      <c r="M13" s="735"/>
      <c r="N13" s="735"/>
      <c r="O13" s="735"/>
      <c r="P13" s="735"/>
      <c r="Q13" s="735"/>
      <c r="R13" s="735"/>
      <c r="S13" s="735"/>
      <c r="T13" s="735"/>
      <c r="U13" s="735"/>
      <c r="V13" s="735"/>
      <c r="W13" s="735"/>
      <c r="X13" s="735"/>
      <c r="Y13" s="736"/>
    </row>
    <row r="14" spans="1:25" ht="19.5" customHeight="1">
      <c r="A14" s="741"/>
      <c r="B14" s="741"/>
      <c r="C14" s="741"/>
      <c r="D14" s="741"/>
      <c r="E14" s="741"/>
      <c r="F14" s="741"/>
      <c r="G14" s="64" t="s">
        <v>504</v>
      </c>
      <c r="K14" s="734"/>
      <c r="L14" s="735"/>
      <c r="M14" s="735"/>
      <c r="N14" s="735"/>
      <c r="O14" s="735"/>
      <c r="P14" s="735"/>
      <c r="Q14" s="735"/>
      <c r="R14" s="735"/>
      <c r="S14" s="735"/>
      <c r="T14" s="735"/>
      <c r="U14" s="735"/>
      <c r="V14" s="735"/>
      <c r="W14" s="735"/>
      <c r="X14" s="735"/>
      <c r="Y14" s="736"/>
    </row>
    <row r="15" spans="1:25" ht="19.5" customHeight="1">
      <c r="A15" s="740"/>
      <c r="B15" s="740"/>
      <c r="C15" s="740"/>
      <c r="D15" s="740"/>
      <c r="E15" s="740"/>
      <c r="F15" s="740"/>
      <c r="G15" s="63" t="s">
        <v>504</v>
      </c>
      <c r="K15" s="734"/>
      <c r="L15" s="735"/>
      <c r="M15" s="735"/>
      <c r="N15" s="735"/>
      <c r="O15" s="735"/>
      <c r="P15" s="735"/>
      <c r="Q15" s="735"/>
      <c r="R15" s="735"/>
      <c r="S15" s="735"/>
      <c r="T15" s="735"/>
      <c r="U15" s="735"/>
      <c r="V15" s="735"/>
      <c r="W15" s="735"/>
      <c r="X15" s="735"/>
      <c r="Y15" s="736"/>
    </row>
    <row r="16" spans="1:25" ht="19.5" customHeight="1">
      <c r="A16" s="741"/>
      <c r="B16" s="741"/>
      <c r="C16" s="741"/>
      <c r="D16" s="741"/>
      <c r="E16" s="741"/>
      <c r="F16" s="741"/>
      <c r="G16" s="64" t="s">
        <v>504</v>
      </c>
      <c r="K16" s="734"/>
      <c r="L16" s="735"/>
      <c r="M16" s="735"/>
      <c r="N16" s="735"/>
      <c r="O16" s="735"/>
      <c r="P16" s="735"/>
      <c r="Q16" s="735"/>
      <c r="R16" s="735"/>
      <c r="S16" s="735"/>
      <c r="T16" s="735"/>
      <c r="U16" s="735"/>
      <c r="V16" s="735"/>
      <c r="W16" s="735"/>
      <c r="X16" s="735"/>
      <c r="Y16" s="736"/>
    </row>
    <row r="17" spans="1:25" ht="19.5" customHeight="1" thickBot="1">
      <c r="A17" s="740"/>
      <c r="B17" s="740"/>
      <c r="C17" s="740"/>
      <c r="D17" s="740"/>
      <c r="E17" s="740"/>
      <c r="F17" s="740"/>
      <c r="G17" s="63" t="s">
        <v>504</v>
      </c>
      <c r="K17" s="737"/>
      <c r="L17" s="738"/>
      <c r="M17" s="738"/>
      <c r="N17" s="738"/>
      <c r="O17" s="738"/>
      <c r="P17" s="738"/>
      <c r="Q17" s="738"/>
      <c r="R17" s="738"/>
      <c r="S17" s="738"/>
      <c r="T17" s="738"/>
      <c r="U17" s="738"/>
      <c r="V17" s="738"/>
      <c r="W17" s="738"/>
      <c r="X17" s="738"/>
      <c r="Y17" s="739"/>
    </row>
    <row r="18" spans="1:25" ht="19.5" customHeight="1">
      <c r="A18" s="741"/>
      <c r="B18" s="741"/>
      <c r="C18" s="741"/>
      <c r="D18" s="741"/>
      <c r="E18" s="741"/>
      <c r="F18" s="741"/>
      <c r="G18" s="64" t="s">
        <v>504</v>
      </c>
    </row>
    <row r="19" spans="1:25" ht="19.5" customHeight="1">
      <c r="A19" s="740"/>
      <c r="B19" s="740"/>
      <c r="C19" s="740"/>
      <c r="D19" s="740"/>
      <c r="E19" s="740"/>
      <c r="F19" s="740"/>
      <c r="G19" s="63" t="s">
        <v>504</v>
      </c>
    </row>
    <row r="20" spans="1:25" ht="19.5" customHeight="1">
      <c r="A20" s="741"/>
      <c r="B20" s="741"/>
      <c r="C20" s="741"/>
      <c r="D20" s="741"/>
      <c r="E20" s="741"/>
      <c r="F20" s="741"/>
      <c r="G20" s="64" t="s">
        <v>504</v>
      </c>
    </row>
    <row r="21" spans="1:25" ht="19.5" customHeight="1">
      <c r="A21" s="740"/>
      <c r="B21" s="740"/>
      <c r="C21" s="740"/>
      <c r="D21" s="740"/>
      <c r="E21" s="740"/>
      <c r="F21" s="740"/>
      <c r="G21" s="63" t="s">
        <v>504</v>
      </c>
    </row>
    <row r="22" spans="1:25" ht="19.5" customHeight="1">
      <c r="A22" s="741"/>
      <c r="B22" s="741"/>
      <c r="C22" s="741"/>
      <c r="D22" s="741"/>
      <c r="E22" s="741"/>
      <c r="F22" s="741"/>
      <c r="G22" s="64" t="s">
        <v>504</v>
      </c>
    </row>
    <row r="23" spans="1:25" ht="19.5" customHeight="1">
      <c r="A23" s="740"/>
      <c r="B23" s="740"/>
      <c r="C23" s="740"/>
      <c r="D23" s="740"/>
      <c r="E23" s="740"/>
      <c r="F23" s="740"/>
      <c r="G23" s="63" t="s">
        <v>504</v>
      </c>
    </row>
    <row r="24" spans="1:25" ht="19.5" customHeight="1">
      <c r="A24" s="741"/>
      <c r="B24" s="741"/>
      <c r="C24" s="741"/>
      <c r="D24" s="741"/>
      <c r="E24" s="741"/>
      <c r="F24" s="741"/>
      <c r="G24" s="64" t="s">
        <v>504</v>
      </c>
    </row>
    <row r="25" spans="1:25" ht="19.5" customHeight="1">
      <c r="A25" s="740"/>
      <c r="B25" s="740"/>
      <c r="C25" s="740"/>
      <c r="D25" s="740"/>
      <c r="E25" s="740"/>
      <c r="F25" s="740"/>
      <c r="G25" s="63" t="s">
        <v>504</v>
      </c>
    </row>
    <row r="26" spans="1:25" ht="19.5" customHeight="1">
      <c r="A26" s="741"/>
      <c r="B26" s="741"/>
      <c r="C26" s="741"/>
      <c r="D26" s="741"/>
      <c r="E26" s="741"/>
      <c r="F26" s="741"/>
      <c r="G26" s="64" t="s">
        <v>504</v>
      </c>
    </row>
    <row r="27" spans="1:25" ht="19.5" customHeight="1">
      <c r="A27" s="740"/>
      <c r="B27" s="740"/>
      <c r="C27" s="740"/>
      <c r="D27" s="740"/>
      <c r="E27" s="740"/>
      <c r="F27" s="740"/>
      <c r="G27" s="63" t="s">
        <v>504</v>
      </c>
    </row>
    <row r="28" spans="1:25" ht="19.5" customHeight="1">
      <c r="A28" s="741"/>
      <c r="B28" s="741"/>
      <c r="C28" s="741"/>
      <c r="D28" s="741"/>
      <c r="E28" s="741"/>
      <c r="F28" s="741"/>
      <c r="G28" s="64" t="s">
        <v>504</v>
      </c>
    </row>
    <row r="29" spans="1:25" ht="19.5" customHeight="1">
      <c r="A29" s="740"/>
      <c r="B29" s="740"/>
      <c r="C29" s="740"/>
      <c r="D29" s="740"/>
      <c r="E29" s="740"/>
      <c r="F29" s="740"/>
      <c r="G29" s="63" t="s">
        <v>504</v>
      </c>
    </row>
    <row r="30" spans="1:25" ht="19.5" customHeight="1">
      <c r="A30" s="741"/>
      <c r="B30" s="741"/>
      <c r="C30" s="741"/>
      <c r="D30" s="741"/>
      <c r="E30" s="741"/>
      <c r="F30" s="741"/>
      <c r="G30" s="64" t="s">
        <v>504</v>
      </c>
    </row>
    <row r="31" spans="1:25" ht="19.5" customHeight="1">
      <c r="A31" s="740"/>
      <c r="B31" s="740"/>
      <c r="C31" s="740"/>
      <c r="D31" s="740"/>
      <c r="E31" s="740"/>
      <c r="F31" s="740"/>
      <c r="G31" s="63" t="s">
        <v>504</v>
      </c>
    </row>
    <row r="32" spans="1:25" ht="19.5" customHeight="1">
      <c r="A32" s="741"/>
      <c r="B32" s="741"/>
      <c r="C32" s="741"/>
      <c r="D32" s="741"/>
      <c r="E32" s="741"/>
      <c r="F32" s="741"/>
      <c r="G32" s="64" t="s">
        <v>504</v>
      </c>
    </row>
    <row r="33" spans="1:7" ht="19.5" customHeight="1">
      <c r="A33" s="740"/>
      <c r="B33" s="740"/>
      <c r="C33" s="740"/>
      <c r="D33" s="740"/>
      <c r="E33" s="740"/>
      <c r="F33" s="740"/>
      <c r="G33" s="63" t="s">
        <v>504</v>
      </c>
    </row>
    <row r="34" spans="1:7" ht="19.5" customHeight="1">
      <c r="A34" s="741"/>
      <c r="B34" s="741"/>
      <c r="C34" s="741"/>
      <c r="D34" s="741"/>
      <c r="E34" s="741"/>
      <c r="F34" s="741"/>
      <c r="G34" s="64" t="s">
        <v>504</v>
      </c>
    </row>
    <row r="35" spans="1:7" ht="19.5" customHeight="1">
      <c r="A35" s="740"/>
      <c r="B35" s="740"/>
      <c r="C35" s="740"/>
      <c r="D35" s="740"/>
      <c r="E35" s="740"/>
      <c r="F35" s="740"/>
      <c r="G35" s="63" t="s">
        <v>504</v>
      </c>
    </row>
    <row r="36" spans="1:7" ht="19.5" customHeight="1">
      <c r="A36" s="741"/>
      <c r="B36" s="741"/>
      <c r="C36" s="741"/>
      <c r="D36" s="741"/>
      <c r="E36" s="741"/>
      <c r="F36" s="741"/>
      <c r="G36" s="64" t="s">
        <v>504</v>
      </c>
    </row>
    <row r="37" spans="1:7" ht="8.25" customHeight="1"/>
    <row r="38" spans="1:7">
      <c r="A38" s="39" t="s">
        <v>505</v>
      </c>
    </row>
    <row r="39" spans="1:7">
      <c r="A39" s="39" t="s">
        <v>572</v>
      </c>
    </row>
    <row r="40" spans="1:7">
      <c r="A40" s="39" t="s">
        <v>506</v>
      </c>
    </row>
    <row r="41" spans="1:7">
      <c r="A41" s="39" t="s">
        <v>507</v>
      </c>
    </row>
    <row r="42" spans="1:7">
      <c r="A42" s="39" t="s">
        <v>508</v>
      </c>
    </row>
    <row r="43" spans="1:7">
      <c r="A43" s="39" t="s">
        <v>509</v>
      </c>
    </row>
    <row r="44" spans="1:7">
      <c r="A44" s="39" t="s">
        <v>510</v>
      </c>
    </row>
    <row r="45" spans="1:7">
      <c r="A45" s="39" t="s">
        <v>511</v>
      </c>
    </row>
  </sheetData>
  <sheetProtection selectLockedCells="1"/>
  <mergeCells count="95">
    <mergeCell ref="A2:G2"/>
    <mergeCell ref="A5:A6"/>
    <mergeCell ref="C5:C6"/>
    <mergeCell ref="A7:A8"/>
    <mergeCell ref="B7:B8"/>
    <mergeCell ref="C7:C8"/>
    <mergeCell ref="D7:D8"/>
    <mergeCell ref="E7:E8"/>
    <mergeCell ref="F7:F8"/>
    <mergeCell ref="B3:C3"/>
    <mergeCell ref="F11:F12"/>
    <mergeCell ref="A9:A10"/>
    <mergeCell ref="B9:B10"/>
    <mergeCell ref="C9:C10"/>
    <mergeCell ref="D9:D10"/>
    <mergeCell ref="E9:E10"/>
    <mergeCell ref="F9:F10"/>
    <mergeCell ref="A11:A12"/>
    <mergeCell ref="B11:B12"/>
    <mergeCell ref="C11:C12"/>
    <mergeCell ref="D11:D12"/>
    <mergeCell ref="E11:E12"/>
    <mergeCell ref="F15:F16"/>
    <mergeCell ref="A13:A14"/>
    <mergeCell ref="B13:B14"/>
    <mergeCell ref="C13:C14"/>
    <mergeCell ref="D13:D14"/>
    <mergeCell ref="E13:E14"/>
    <mergeCell ref="F13:F14"/>
    <mergeCell ref="A15:A16"/>
    <mergeCell ref="B15:B16"/>
    <mergeCell ref="C15:C16"/>
    <mergeCell ref="D15:D16"/>
    <mergeCell ref="E15:E16"/>
    <mergeCell ref="F19:F20"/>
    <mergeCell ref="A17:A18"/>
    <mergeCell ref="B17:B18"/>
    <mergeCell ref="C17:C18"/>
    <mergeCell ref="D17:D18"/>
    <mergeCell ref="E17:E18"/>
    <mergeCell ref="F17:F18"/>
    <mergeCell ref="A19:A20"/>
    <mergeCell ref="B19:B20"/>
    <mergeCell ref="C19:C20"/>
    <mergeCell ref="D19:D20"/>
    <mergeCell ref="E19:E20"/>
    <mergeCell ref="F23:F24"/>
    <mergeCell ref="A21:A22"/>
    <mergeCell ref="B21:B22"/>
    <mergeCell ref="C21:C22"/>
    <mergeCell ref="D21:D22"/>
    <mergeCell ref="E21:E22"/>
    <mergeCell ref="F21:F22"/>
    <mergeCell ref="A23:A24"/>
    <mergeCell ref="B23:B24"/>
    <mergeCell ref="C23:C24"/>
    <mergeCell ref="D23:D24"/>
    <mergeCell ref="E23:E24"/>
    <mergeCell ref="F27:F28"/>
    <mergeCell ref="A25:A26"/>
    <mergeCell ref="B25:B26"/>
    <mergeCell ref="C25:C26"/>
    <mergeCell ref="D25:D26"/>
    <mergeCell ref="E25:E26"/>
    <mergeCell ref="F25:F26"/>
    <mergeCell ref="A27:A28"/>
    <mergeCell ref="B27:B28"/>
    <mergeCell ref="C27:C28"/>
    <mergeCell ref="D27:D28"/>
    <mergeCell ref="E27:E28"/>
    <mergeCell ref="D31:D32"/>
    <mergeCell ref="E31:E32"/>
    <mergeCell ref="F31:F32"/>
    <mergeCell ref="A29:A30"/>
    <mergeCell ref="B29:B30"/>
    <mergeCell ref="C29:C30"/>
    <mergeCell ref="D29:D30"/>
    <mergeCell ref="E29:E30"/>
    <mergeCell ref="F29:F30"/>
    <mergeCell ref="K12:Y17"/>
    <mergeCell ref="A35:A36"/>
    <mergeCell ref="B35:B36"/>
    <mergeCell ref="C35:C36"/>
    <mergeCell ref="D35:D36"/>
    <mergeCell ref="E35:E36"/>
    <mergeCell ref="F35:F36"/>
    <mergeCell ref="A33:A34"/>
    <mergeCell ref="B33:B34"/>
    <mergeCell ref="C33:C34"/>
    <mergeCell ref="D33:D34"/>
    <mergeCell ref="E33:E34"/>
    <mergeCell ref="F33:F34"/>
    <mergeCell ref="A31:A32"/>
    <mergeCell ref="B31:B32"/>
    <mergeCell ref="C31:C32"/>
  </mergeCells>
  <phoneticPr fontId="7"/>
  <pageMargins left="0.78740157480314965" right="0.23622047244094491" top="0.74803149606299213" bottom="0.31496062992125984" header="0.31496062992125984" footer="0.31496062992125984"/>
  <pageSetup paperSize="9" scale="9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AA44"/>
  <sheetViews>
    <sheetView zoomScaleNormal="100" zoomScaleSheetLayoutView="100" workbookViewId="0">
      <selection activeCell="M19" sqref="M19"/>
    </sheetView>
  </sheetViews>
  <sheetFormatPr defaultRowHeight="13.5"/>
  <cols>
    <col min="1" max="1" width="13.25" style="39" customWidth="1"/>
    <col min="2" max="3" width="9" style="39"/>
    <col min="4" max="4" width="15.875" style="39" customWidth="1"/>
    <col min="5" max="5" width="13.125" style="39" customWidth="1"/>
    <col min="6" max="6" width="19" style="39" customWidth="1"/>
    <col min="7" max="7" width="13.125" style="39" customWidth="1"/>
    <col min="8" max="8" width="4.625" style="39" customWidth="1"/>
    <col min="9" max="65" width="3.125" style="39" customWidth="1"/>
    <col min="66" max="298" width="9" style="39"/>
    <col min="299" max="299" width="13.25" style="39" customWidth="1"/>
    <col min="300" max="301" width="9" style="39"/>
    <col min="302" max="302" width="15.875" style="39" customWidth="1"/>
    <col min="303" max="303" width="10.25" style="39" bestFit="1" customWidth="1"/>
    <col min="304" max="304" width="19" style="39" customWidth="1"/>
    <col min="305" max="305" width="10.25" style="39" bestFit="1" customWidth="1"/>
    <col min="306" max="554" width="9" style="39"/>
    <col min="555" max="555" width="13.25" style="39" customWidth="1"/>
    <col min="556" max="557" width="9" style="39"/>
    <col min="558" max="558" width="15.875" style="39" customWidth="1"/>
    <col min="559" max="559" width="10.25" style="39" bestFit="1" customWidth="1"/>
    <col min="560" max="560" width="19" style="39" customWidth="1"/>
    <col min="561" max="561" width="10.25" style="39" bestFit="1" customWidth="1"/>
    <col min="562" max="810" width="9" style="39"/>
    <col min="811" max="811" width="13.25" style="39" customWidth="1"/>
    <col min="812" max="813" width="9" style="39"/>
    <col min="814" max="814" width="15.875" style="39" customWidth="1"/>
    <col min="815" max="815" width="10.25" style="39" bestFit="1" customWidth="1"/>
    <col min="816" max="816" width="19" style="39" customWidth="1"/>
    <col min="817" max="817" width="10.25" style="39" bestFit="1" customWidth="1"/>
    <col min="818" max="1066" width="9" style="39"/>
    <col min="1067" max="1067" width="13.25" style="39" customWidth="1"/>
    <col min="1068" max="1069" width="9" style="39"/>
    <col min="1070" max="1070" width="15.875" style="39" customWidth="1"/>
    <col min="1071" max="1071" width="10.25" style="39" bestFit="1" customWidth="1"/>
    <col min="1072" max="1072" width="19" style="39" customWidth="1"/>
    <col min="1073" max="1073" width="10.25" style="39" bestFit="1" customWidth="1"/>
    <col min="1074" max="1322" width="9" style="39"/>
    <col min="1323" max="1323" width="13.25" style="39" customWidth="1"/>
    <col min="1324" max="1325" width="9" style="39"/>
    <col min="1326" max="1326" width="15.875" style="39" customWidth="1"/>
    <col min="1327" max="1327" width="10.25" style="39" bestFit="1" customWidth="1"/>
    <col min="1328" max="1328" width="19" style="39" customWidth="1"/>
    <col min="1329" max="1329" width="10.25" style="39" bestFit="1" customWidth="1"/>
    <col min="1330" max="1578" width="9" style="39"/>
    <col min="1579" max="1579" width="13.25" style="39" customWidth="1"/>
    <col min="1580" max="1581" width="9" style="39"/>
    <col min="1582" max="1582" width="15.875" style="39" customWidth="1"/>
    <col min="1583" max="1583" width="10.25" style="39" bestFit="1" customWidth="1"/>
    <col min="1584" max="1584" width="19" style="39" customWidth="1"/>
    <col min="1585" max="1585" width="10.25" style="39" bestFit="1" customWidth="1"/>
    <col min="1586" max="1834" width="9" style="39"/>
    <col min="1835" max="1835" width="13.25" style="39" customWidth="1"/>
    <col min="1836" max="1837" width="9" style="39"/>
    <col min="1838" max="1838" width="15.875" style="39" customWidth="1"/>
    <col min="1839" max="1839" width="10.25" style="39" bestFit="1" customWidth="1"/>
    <col min="1840" max="1840" width="19" style="39" customWidth="1"/>
    <col min="1841" max="1841" width="10.25" style="39" bestFit="1" customWidth="1"/>
    <col min="1842" max="2090" width="9" style="39"/>
    <col min="2091" max="2091" width="13.25" style="39" customWidth="1"/>
    <col min="2092" max="2093" width="9" style="39"/>
    <col min="2094" max="2094" width="15.875" style="39" customWidth="1"/>
    <col min="2095" max="2095" width="10.25" style="39" bestFit="1" customWidth="1"/>
    <col min="2096" max="2096" width="19" style="39" customWidth="1"/>
    <col min="2097" max="2097" width="10.25" style="39" bestFit="1" customWidth="1"/>
    <col min="2098" max="2346" width="9" style="39"/>
    <col min="2347" max="2347" width="13.25" style="39" customWidth="1"/>
    <col min="2348" max="2349" width="9" style="39"/>
    <col min="2350" max="2350" width="15.875" style="39" customWidth="1"/>
    <col min="2351" max="2351" width="10.25" style="39" bestFit="1" customWidth="1"/>
    <col min="2352" max="2352" width="19" style="39" customWidth="1"/>
    <col min="2353" max="2353" width="10.25" style="39" bestFit="1" customWidth="1"/>
    <col min="2354" max="2602" width="9" style="39"/>
    <col min="2603" max="2603" width="13.25" style="39" customWidth="1"/>
    <col min="2604" max="2605" width="9" style="39"/>
    <col min="2606" max="2606" width="15.875" style="39" customWidth="1"/>
    <col min="2607" max="2607" width="10.25" style="39" bestFit="1" customWidth="1"/>
    <col min="2608" max="2608" width="19" style="39" customWidth="1"/>
    <col min="2609" max="2609" width="10.25" style="39" bestFit="1" customWidth="1"/>
    <col min="2610" max="2858" width="9" style="39"/>
    <col min="2859" max="2859" width="13.25" style="39" customWidth="1"/>
    <col min="2860" max="2861" width="9" style="39"/>
    <col min="2862" max="2862" width="15.875" style="39" customWidth="1"/>
    <col min="2863" max="2863" width="10.25" style="39" bestFit="1" customWidth="1"/>
    <col min="2864" max="2864" width="19" style="39" customWidth="1"/>
    <col min="2865" max="2865" width="10.25" style="39" bestFit="1" customWidth="1"/>
    <col min="2866" max="3114" width="9" style="39"/>
    <col min="3115" max="3115" width="13.25" style="39" customWidth="1"/>
    <col min="3116" max="3117" width="9" style="39"/>
    <col min="3118" max="3118" width="15.875" style="39" customWidth="1"/>
    <col min="3119" max="3119" width="10.25" style="39" bestFit="1" customWidth="1"/>
    <col min="3120" max="3120" width="19" style="39" customWidth="1"/>
    <col min="3121" max="3121" width="10.25" style="39" bestFit="1" customWidth="1"/>
    <col min="3122" max="3370" width="9" style="39"/>
    <col min="3371" max="3371" width="13.25" style="39" customWidth="1"/>
    <col min="3372" max="3373" width="9" style="39"/>
    <col min="3374" max="3374" width="15.875" style="39" customWidth="1"/>
    <col min="3375" max="3375" width="10.25" style="39" bestFit="1" customWidth="1"/>
    <col min="3376" max="3376" width="19" style="39" customWidth="1"/>
    <col min="3377" max="3377" width="10.25" style="39" bestFit="1" customWidth="1"/>
    <col min="3378" max="3626" width="9" style="39"/>
    <col min="3627" max="3627" width="13.25" style="39" customWidth="1"/>
    <col min="3628" max="3629" width="9" style="39"/>
    <col min="3630" max="3630" width="15.875" style="39" customWidth="1"/>
    <col min="3631" max="3631" width="10.25" style="39" bestFit="1" customWidth="1"/>
    <col min="3632" max="3632" width="19" style="39" customWidth="1"/>
    <col min="3633" max="3633" width="10.25" style="39" bestFit="1" customWidth="1"/>
    <col min="3634" max="3882" width="9" style="39"/>
    <col min="3883" max="3883" width="13.25" style="39" customWidth="1"/>
    <col min="3884" max="3885" width="9" style="39"/>
    <col min="3886" max="3886" width="15.875" style="39" customWidth="1"/>
    <col min="3887" max="3887" width="10.25" style="39" bestFit="1" customWidth="1"/>
    <col min="3888" max="3888" width="19" style="39" customWidth="1"/>
    <col min="3889" max="3889" width="10.25" style="39" bestFit="1" customWidth="1"/>
    <col min="3890" max="4138" width="9" style="39"/>
    <col min="4139" max="4139" width="13.25" style="39" customWidth="1"/>
    <col min="4140" max="4141" width="9" style="39"/>
    <col min="4142" max="4142" width="15.875" style="39" customWidth="1"/>
    <col min="4143" max="4143" width="10.25" style="39" bestFit="1" customWidth="1"/>
    <col min="4144" max="4144" width="19" style="39" customWidth="1"/>
    <col min="4145" max="4145" width="10.25" style="39" bestFit="1" customWidth="1"/>
    <col min="4146" max="4394" width="9" style="39"/>
    <col min="4395" max="4395" width="13.25" style="39" customWidth="1"/>
    <col min="4396" max="4397" width="9" style="39"/>
    <col min="4398" max="4398" width="15.875" style="39" customWidth="1"/>
    <col min="4399" max="4399" width="10.25" style="39" bestFit="1" customWidth="1"/>
    <col min="4400" max="4400" width="19" style="39" customWidth="1"/>
    <col min="4401" max="4401" width="10.25" style="39" bestFit="1" customWidth="1"/>
    <col min="4402" max="4650" width="9" style="39"/>
    <col min="4651" max="4651" width="13.25" style="39" customWidth="1"/>
    <col min="4652" max="4653" width="9" style="39"/>
    <col min="4654" max="4654" width="15.875" style="39" customWidth="1"/>
    <col min="4655" max="4655" width="10.25" style="39" bestFit="1" customWidth="1"/>
    <col min="4656" max="4656" width="19" style="39" customWidth="1"/>
    <col min="4657" max="4657" width="10.25" style="39" bestFit="1" customWidth="1"/>
    <col min="4658" max="4906" width="9" style="39"/>
    <col min="4907" max="4907" width="13.25" style="39" customWidth="1"/>
    <col min="4908" max="4909" width="9" style="39"/>
    <col min="4910" max="4910" width="15.875" style="39" customWidth="1"/>
    <col min="4911" max="4911" width="10.25" style="39" bestFit="1" customWidth="1"/>
    <col min="4912" max="4912" width="19" style="39" customWidth="1"/>
    <col min="4913" max="4913" width="10.25" style="39" bestFit="1" customWidth="1"/>
    <col min="4914" max="5162" width="9" style="39"/>
    <col min="5163" max="5163" width="13.25" style="39" customWidth="1"/>
    <col min="5164" max="5165" width="9" style="39"/>
    <col min="5166" max="5166" width="15.875" style="39" customWidth="1"/>
    <col min="5167" max="5167" width="10.25" style="39" bestFit="1" customWidth="1"/>
    <col min="5168" max="5168" width="19" style="39" customWidth="1"/>
    <col min="5169" max="5169" width="10.25" style="39" bestFit="1" customWidth="1"/>
    <col min="5170" max="5418" width="9" style="39"/>
    <col min="5419" max="5419" width="13.25" style="39" customWidth="1"/>
    <col min="5420" max="5421" width="9" style="39"/>
    <col min="5422" max="5422" width="15.875" style="39" customWidth="1"/>
    <col min="5423" max="5423" width="10.25" style="39" bestFit="1" customWidth="1"/>
    <col min="5424" max="5424" width="19" style="39" customWidth="1"/>
    <col min="5425" max="5425" width="10.25" style="39" bestFit="1" customWidth="1"/>
    <col min="5426" max="5674" width="9" style="39"/>
    <col min="5675" max="5675" width="13.25" style="39" customWidth="1"/>
    <col min="5676" max="5677" width="9" style="39"/>
    <col min="5678" max="5678" width="15.875" style="39" customWidth="1"/>
    <col min="5679" max="5679" width="10.25" style="39" bestFit="1" customWidth="1"/>
    <col min="5680" max="5680" width="19" style="39" customWidth="1"/>
    <col min="5681" max="5681" width="10.25" style="39" bestFit="1" customWidth="1"/>
    <col min="5682" max="5930" width="9" style="39"/>
    <col min="5931" max="5931" width="13.25" style="39" customWidth="1"/>
    <col min="5932" max="5933" width="9" style="39"/>
    <col min="5934" max="5934" width="15.875" style="39" customWidth="1"/>
    <col min="5935" max="5935" width="10.25" style="39" bestFit="1" customWidth="1"/>
    <col min="5936" max="5936" width="19" style="39" customWidth="1"/>
    <col min="5937" max="5937" width="10.25" style="39" bestFit="1" customWidth="1"/>
    <col min="5938" max="6186" width="9" style="39"/>
    <col min="6187" max="6187" width="13.25" style="39" customWidth="1"/>
    <col min="6188" max="6189" width="9" style="39"/>
    <col min="6190" max="6190" width="15.875" style="39" customWidth="1"/>
    <col min="6191" max="6191" width="10.25" style="39" bestFit="1" customWidth="1"/>
    <col min="6192" max="6192" width="19" style="39" customWidth="1"/>
    <col min="6193" max="6193" width="10.25" style="39" bestFit="1" customWidth="1"/>
    <col min="6194" max="6442" width="9" style="39"/>
    <col min="6443" max="6443" width="13.25" style="39" customWidth="1"/>
    <col min="6444" max="6445" width="9" style="39"/>
    <col min="6446" max="6446" width="15.875" style="39" customWidth="1"/>
    <col min="6447" max="6447" width="10.25" style="39" bestFit="1" customWidth="1"/>
    <col min="6448" max="6448" width="19" style="39" customWidth="1"/>
    <col min="6449" max="6449" width="10.25" style="39" bestFit="1" customWidth="1"/>
    <col min="6450" max="6698" width="9" style="39"/>
    <col min="6699" max="6699" width="13.25" style="39" customWidth="1"/>
    <col min="6700" max="6701" width="9" style="39"/>
    <col min="6702" max="6702" width="15.875" style="39" customWidth="1"/>
    <col min="6703" max="6703" width="10.25" style="39" bestFit="1" customWidth="1"/>
    <col min="6704" max="6704" width="19" style="39" customWidth="1"/>
    <col min="6705" max="6705" width="10.25" style="39" bestFit="1" customWidth="1"/>
    <col min="6706" max="6954" width="9" style="39"/>
    <col min="6955" max="6955" width="13.25" style="39" customWidth="1"/>
    <col min="6956" max="6957" width="9" style="39"/>
    <col min="6958" max="6958" width="15.875" style="39" customWidth="1"/>
    <col min="6959" max="6959" width="10.25" style="39" bestFit="1" customWidth="1"/>
    <col min="6960" max="6960" width="19" style="39" customWidth="1"/>
    <col min="6961" max="6961" width="10.25" style="39" bestFit="1" customWidth="1"/>
    <col min="6962" max="7210" width="9" style="39"/>
    <col min="7211" max="7211" width="13.25" style="39" customWidth="1"/>
    <col min="7212" max="7213" width="9" style="39"/>
    <col min="7214" max="7214" width="15.875" style="39" customWidth="1"/>
    <col min="7215" max="7215" width="10.25" style="39" bestFit="1" customWidth="1"/>
    <col min="7216" max="7216" width="19" style="39" customWidth="1"/>
    <col min="7217" max="7217" width="10.25" style="39" bestFit="1" customWidth="1"/>
    <col min="7218" max="7466" width="9" style="39"/>
    <col min="7467" max="7467" width="13.25" style="39" customWidth="1"/>
    <col min="7468" max="7469" width="9" style="39"/>
    <col min="7470" max="7470" width="15.875" style="39" customWidth="1"/>
    <col min="7471" max="7471" width="10.25" style="39" bestFit="1" customWidth="1"/>
    <col min="7472" max="7472" width="19" style="39" customWidth="1"/>
    <col min="7473" max="7473" width="10.25" style="39" bestFit="1" customWidth="1"/>
    <col min="7474" max="7722" width="9" style="39"/>
    <col min="7723" max="7723" width="13.25" style="39" customWidth="1"/>
    <col min="7724" max="7725" width="9" style="39"/>
    <col min="7726" max="7726" width="15.875" style="39" customWidth="1"/>
    <col min="7727" max="7727" width="10.25" style="39" bestFit="1" customWidth="1"/>
    <col min="7728" max="7728" width="19" style="39" customWidth="1"/>
    <col min="7729" max="7729" width="10.25" style="39" bestFit="1" customWidth="1"/>
    <col min="7730" max="7978" width="9" style="39"/>
    <col min="7979" max="7979" width="13.25" style="39" customWidth="1"/>
    <col min="7980" max="7981" width="9" style="39"/>
    <col min="7982" max="7982" width="15.875" style="39" customWidth="1"/>
    <col min="7983" max="7983" width="10.25" style="39" bestFit="1" customWidth="1"/>
    <col min="7984" max="7984" width="19" style="39" customWidth="1"/>
    <col min="7985" max="7985" width="10.25" style="39" bestFit="1" customWidth="1"/>
    <col min="7986" max="8234" width="9" style="39"/>
    <col min="8235" max="8235" width="13.25" style="39" customWidth="1"/>
    <col min="8236" max="8237" width="9" style="39"/>
    <col min="8238" max="8238" width="15.875" style="39" customWidth="1"/>
    <col min="8239" max="8239" width="10.25" style="39" bestFit="1" customWidth="1"/>
    <col min="8240" max="8240" width="19" style="39" customWidth="1"/>
    <col min="8241" max="8241" width="10.25" style="39" bestFit="1" customWidth="1"/>
    <col min="8242" max="8490" width="9" style="39"/>
    <col min="8491" max="8491" width="13.25" style="39" customWidth="1"/>
    <col min="8492" max="8493" width="9" style="39"/>
    <col min="8494" max="8494" width="15.875" style="39" customWidth="1"/>
    <col min="8495" max="8495" width="10.25" style="39" bestFit="1" customWidth="1"/>
    <col min="8496" max="8496" width="19" style="39" customWidth="1"/>
    <col min="8497" max="8497" width="10.25" style="39" bestFit="1" customWidth="1"/>
    <col min="8498" max="8746" width="9" style="39"/>
    <col min="8747" max="8747" width="13.25" style="39" customWidth="1"/>
    <col min="8748" max="8749" width="9" style="39"/>
    <col min="8750" max="8750" width="15.875" style="39" customWidth="1"/>
    <col min="8751" max="8751" width="10.25" style="39" bestFit="1" customWidth="1"/>
    <col min="8752" max="8752" width="19" style="39" customWidth="1"/>
    <col min="8753" max="8753" width="10.25" style="39" bestFit="1" customWidth="1"/>
    <col min="8754" max="9002" width="9" style="39"/>
    <col min="9003" max="9003" width="13.25" style="39" customWidth="1"/>
    <col min="9004" max="9005" width="9" style="39"/>
    <col min="9006" max="9006" width="15.875" style="39" customWidth="1"/>
    <col min="9007" max="9007" width="10.25" style="39" bestFit="1" customWidth="1"/>
    <col min="9008" max="9008" width="19" style="39" customWidth="1"/>
    <col min="9009" max="9009" width="10.25" style="39" bestFit="1" customWidth="1"/>
    <col min="9010" max="9258" width="9" style="39"/>
    <col min="9259" max="9259" width="13.25" style="39" customWidth="1"/>
    <col min="9260" max="9261" width="9" style="39"/>
    <col min="9262" max="9262" width="15.875" style="39" customWidth="1"/>
    <col min="9263" max="9263" width="10.25" style="39" bestFit="1" customWidth="1"/>
    <col min="9264" max="9264" width="19" style="39" customWidth="1"/>
    <col min="9265" max="9265" width="10.25" style="39" bestFit="1" customWidth="1"/>
    <col min="9266" max="9514" width="9" style="39"/>
    <col min="9515" max="9515" width="13.25" style="39" customWidth="1"/>
    <col min="9516" max="9517" width="9" style="39"/>
    <col min="9518" max="9518" width="15.875" style="39" customWidth="1"/>
    <col min="9519" max="9519" width="10.25" style="39" bestFit="1" customWidth="1"/>
    <col min="9520" max="9520" width="19" style="39" customWidth="1"/>
    <col min="9521" max="9521" width="10.25" style="39" bestFit="1" customWidth="1"/>
    <col min="9522" max="9770" width="9" style="39"/>
    <col min="9771" max="9771" width="13.25" style="39" customWidth="1"/>
    <col min="9772" max="9773" width="9" style="39"/>
    <col min="9774" max="9774" width="15.875" style="39" customWidth="1"/>
    <col min="9775" max="9775" width="10.25" style="39" bestFit="1" customWidth="1"/>
    <col min="9776" max="9776" width="19" style="39" customWidth="1"/>
    <col min="9777" max="9777" width="10.25" style="39" bestFit="1" customWidth="1"/>
    <col min="9778" max="10026" width="9" style="39"/>
    <col min="10027" max="10027" width="13.25" style="39" customWidth="1"/>
    <col min="10028" max="10029" width="9" style="39"/>
    <col min="10030" max="10030" width="15.875" style="39" customWidth="1"/>
    <col min="10031" max="10031" width="10.25" style="39" bestFit="1" customWidth="1"/>
    <col min="10032" max="10032" width="19" style="39" customWidth="1"/>
    <col min="10033" max="10033" width="10.25" style="39" bestFit="1" customWidth="1"/>
    <col min="10034" max="10282" width="9" style="39"/>
    <col min="10283" max="10283" width="13.25" style="39" customWidth="1"/>
    <col min="10284" max="10285" width="9" style="39"/>
    <col min="10286" max="10286" width="15.875" style="39" customWidth="1"/>
    <col min="10287" max="10287" width="10.25" style="39" bestFit="1" customWidth="1"/>
    <col min="10288" max="10288" width="19" style="39" customWidth="1"/>
    <col min="10289" max="10289" width="10.25" style="39" bestFit="1" customWidth="1"/>
    <col min="10290" max="10538" width="9" style="39"/>
    <col min="10539" max="10539" width="13.25" style="39" customWidth="1"/>
    <col min="10540" max="10541" width="9" style="39"/>
    <col min="10542" max="10542" width="15.875" style="39" customWidth="1"/>
    <col min="10543" max="10543" width="10.25" style="39" bestFit="1" customWidth="1"/>
    <col min="10544" max="10544" width="19" style="39" customWidth="1"/>
    <col min="10545" max="10545" width="10.25" style="39" bestFit="1" customWidth="1"/>
    <col min="10546" max="10794" width="9" style="39"/>
    <col min="10795" max="10795" width="13.25" style="39" customWidth="1"/>
    <col min="10796" max="10797" width="9" style="39"/>
    <col min="10798" max="10798" width="15.875" style="39" customWidth="1"/>
    <col min="10799" max="10799" width="10.25" style="39" bestFit="1" customWidth="1"/>
    <col min="10800" max="10800" width="19" style="39" customWidth="1"/>
    <col min="10801" max="10801" width="10.25" style="39" bestFit="1" customWidth="1"/>
    <col min="10802" max="11050" width="9" style="39"/>
    <col min="11051" max="11051" width="13.25" style="39" customWidth="1"/>
    <col min="11052" max="11053" width="9" style="39"/>
    <col min="11054" max="11054" width="15.875" style="39" customWidth="1"/>
    <col min="11055" max="11055" width="10.25" style="39" bestFit="1" customWidth="1"/>
    <col min="11056" max="11056" width="19" style="39" customWidth="1"/>
    <col min="11057" max="11057" width="10.25" style="39" bestFit="1" customWidth="1"/>
    <col min="11058" max="11306" width="9" style="39"/>
    <col min="11307" max="11307" width="13.25" style="39" customWidth="1"/>
    <col min="11308" max="11309" width="9" style="39"/>
    <col min="11310" max="11310" width="15.875" style="39" customWidth="1"/>
    <col min="11311" max="11311" width="10.25" style="39" bestFit="1" customWidth="1"/>
    <col min="11312" max="11312" width="19" style="39" customWidth="1"/>
    <col min="11313" max="11313" width="10.25" style="39" bestFit="1" customWidth="1"/>
    <col min="11314" max="11562" width="9" style="39"/>
    <col min="11563" max="11563" width="13.25" style="39" customWidth="1"/>
    <col min="11564" max="11565" width="9" style="39"/>
    <col min="11566" max="11566" width="15.875" style="39" customWidth="1"/>
    <col min="11567" max="11567" width="10.25" style="39" bestFit="1" customWidth="1"/>
    <col min="11568" max="11568" width="19" style="39" customWidth="1"/>
    <col min="11569" max="11569" width="10.25" style="39" bestFit="1" customWidth="1"/>
    <col min="11570" max="11818" width="9" style="39"/>
    <col min="11819" max="11819" width="13.25" style="39" customWidth="1"/>
    <col min="11820" max="11821" width="9" style="39"/>
    <col min="11822" max="11822" width="15.875" style="39" customWidth="1"/>
    <col min="11823" max="11823" width="10.25" style="39" bestFit="1" customWidth="1"/>
    <col min="11824" max="11824" width="19" style="39" customWidth="1"/>
    <col min="11825" max="11825" width="10.25" style="39" bestFit="1" customWidth="1"/>
    <col min="11826" max="12074" width="9" style="39"/>
    <col min="12075" max="12075" width="13.25" style="39" customWidth="1"/>
    <col min="12076" max="12077" width="9" style="39"/>
    <col min="12078" max="12078" width="15.875" style="39" customWidth="1"/>
    <col min="12079" max="12079" width="10.25" style="39" bestFit="1" customWidth="1"/>
    <col min="12080" max="12080" width="19" style="39" customWidth="1"/>
    <col min="12081" max="12081" width="10.25" style="39" bestFit="1" customWidth="1"/>
    <col min="12082" max="12330" width="9" style="39"/>
    <col min="12331" max="12331" width="13.25" style="39" customWidth="1"/>
    <col min="12332" max="12333" width="9" style="39"/>
    <col min="12334" max="12334" width="15.875" style="39" customWidth="1"/>
    <col min="12335" max="12335" width="10.25" style="39" bestFit="1" customWidth="1"/>
    <col min="12336" max="12336" width="19" style="39" customWidth="1"/>
    <col min="12337" max="12337" width="10.25" style="39" bestFit="1" customWidth="1"/>
    <col min="12338" max="12586" width="9" style="39"/>
    <col min="12587" max="12587" width="13.25" style="39" customWidth="1"/>
    <col min="12588" max="12589" width="9" style="39"/>
    <col min="12590" max="12590" width="15.875" style="39" customWidth="1"/>
    <col min="12591" max="12591" width="10.25" style="39" bestFit="1" customWidth="1"/>
    <col min="12592" max="12592" width="19" style="39" customWidth="1"/>
    <col min="12593" max="12593" width="10.25" style="39" bestFit="1" customWidth="1"/>
    <col min="12594" max="12842" width="9" style="39"/>
    <col min="12843" max="12843" width="13.25" style="39" customWidth="1"/>
    <col min="12844" max="12845" width="9" style="39"/>
    <col min="12846" max="12846" width="15.875" style="39" customWidth="1"/>
    <col min="12847" max="12847" width="10.25" style="39" bestFit="1" customWidth="1"/>
    <col min="12848" max="12848" width="19" style="39" customWidth="1"/>
    <col min="12849" max="12849" width="10.25" style="39" bestFit="1" customWidth="1"/>
    <col min="12850" max="13098" width="9" style="39"/>
    <col min="13099" max="13099" width="13.25" style="39" customWidth="1"/>
    <col min="13100" max="13101" width="9" style="39"/>
    <col min="13102" max="13102" width="15.875" style="39" customWidth="1"/>
    <col min="13103" max="13103" width="10.25" style="39" bestFit="1" customWidth="1"/>
    <col min="13104" max="13104" width="19" style="39" customWidth="1"/>
    <col min="13105" max="13105" width="10.25" style="39" bestFit="1" customWidth="1"/>
    <col min="13106" max="13354" width="9" style="39"/>
    <col min="13355" max="13355" width="13.25" style="39" customWidth="1"/>
    <col min="13356" max="13357" width="9" style="39"/>
    <col min="13358" max="13358" width="15.875" style="39" customWidth="1"/>
    <col min="13359" max="13359" width="10.25" style="39" bestFit="1" customWidth="1"/>
    <col min="13360" max="13360" width="19" style="39" customWidth="1"/>
    <col min="13361" max="13361" width="10.25" style="39" bestFit="1" customWidth="1"/>
    <col min="13362" max="13610" width="9" style="39"/>
    <col min="13611" max="13611" width="13.25" style="39" customWidth="1"/>
    <col min="13612" max="13613" width="9" style="39"/>
    <col min="13614" max="13614" width="15.875" style="39" customWidth="1"/>
    <col min="13615" max="13615" width="10.25" style="39" bestFit="1" customWidth="1"/>
    <col min="13616" max="13616" width="19" style="39" customWidth="1"/>
    <col min="13617" max="13617" width="10.25" style="39" bestFit="1" customWidth="1"/>
    <col min="13618" max="13866" width="9" style="39"/>
    <col min="13867" max="13867" width="13.25" style="39" customWidth="1"/>
    <col min="13868" max="13869" width="9" style="39"/>
    <col min="13870" max="13870" width="15.875" style="39" customWidth="1"/>
    <col min="13871" max="13871" width="10.25" style="39" bestFit="1" customWidth="1"/>
    <col min="13872" max="13872" width="19" style="39" customWidth="1"/>
    <col min="13873" max="13873" width="10.25" style="39" bestFit="1" customWidth="1"/>
    <col min="13874" max="14122" width="9" style="39"/>
    <col min="14123" max="14123" width="13.25" style="39" customWidth="1"/>
    <col min="14124" max="14125" width="9" style="39"/>
    <col min="14126" max="14126" width="15.875" style="39" customWidth="1"/>
    <col min="14127" max="14127" width="10.25" style="39" bestFit="1" customWidth="1"/>
    <col min="14128" max="14128" width="19" style="39" customWidth="1"/>
    <col min="14129" max="14129" width="10.25" style="39" bestFit="1" customWidth="1"/>
    <col min="14130" max="14378" width="9" style="39"/>
    <col min="14379" max="14379" width="13.25" style="39" customWidth="1"/>
    <col min="14380" max="14381" width="9" style="39"/>
    <col min="14382" max="14382" width="15.875" style="39" customWidth="1"/>
    <col min="14383" max="14383" width="10.25" style="39" bestFit="1" customWidth="1"/>
    <col min="14384" max="14384" width="19" style="39" customWidth="1"/>
    <col min="14385" max="14385" width="10.25" style="39" bestFit="1" customWidth="1"/>
    <col min="14386" max="14634" width="9" style="39"/>
    <col min="14635" max="14635" width="13.25" style="39" customWidth="1"/>
    <col min="14636" max="14637" width="9" style="39"/>
    <col min="14638" max="14638" width="15.875" style="39" customWidth="1"/>
    <col min="14639" max="14639" width="10.25" style="39" bestFit="1" customWidth="1"/>
    <col min="14640" max="14640" width="19" style="39" customWidth="1"/>
    <col min="14641" max="14641" width="10.25" style="39" bestFit="1" customWidth="1"/>
    <col min="14642" max="14890" width="9" style="39"/>
    <col min="14891" max="14891" width="13.25" style="39" customWidth="1"/>
    <col min="14892" max="14893" width="9" style="39"/>
    <col min="14894" max="14894" width="15.875" style="39" customWidth="1"/>
    <col min="14895" max="14895" width="10.25" style="39" bestFit="1" customWidth="1"/>
    <col min="14896" max="14896" width="19" style="39" customWidth="1"/>
    <col min="14897" max="14897" width="10.25" style="39" bestFit="1" customWidth="1"/>
    <col min="14898" max="15146" width="9" style="39"/>
    <col min="15147" max="15147" width="13.25" style="39" customWidth="1"/>
    <col min="15148" max="15149" width="9" style="39"/>
    <col min="15150" max="15150" width="15.875" style="39" customWidth="1"/>
    <col min="15151" max="15151" width="10.25" style="39" bestFit="1" customWidth="1"/>
    <col min="15152" max="15152" width="19" style="39" customWidth="1"/>
    <col min="15153" max="15153" width="10.25" style="39" bestFit="1" customWidth="1"/>
    <col min="15154" max="15402" width="9" style="39"/>
    <col min="15403" max="15403" width="13.25" style="39" customWidth="1"/>
    <col min="15404" max="15405" width="9" style="39"/>
    <col min="15406" max="15406" width="15.875" style="39" customWidth="1"/>
    <col min="15407" max="15407" width="10.25" style="39" bestFit="1" customWidth="1"/>
    <col min="15408" max="15408" width="19" style="39" customWidth="1"/>
    <col min="15409" max="15409" width="10.25" style="39" bestFit="1" customWidth="1"/>
    <col min="15410" max="15658" width="9" style="39"/>
    <col min="15659" max="15659" width="13.25" style="39" customWidth="1"/>
    <col min="15660" max="15661" width="9" style="39"/>
    <col min="15662" max="15662" width="15.875" style="39" customWidth="1"/>
    <col min="15663" max="15663" width="10.25" style="39" bestFit="1" customWidth="1"/>
    <col min="15664" max="15664" width="19" style="39" customWidth="1"/>
    <col min="15665" max="15665" width="10.25" style="39" bestFit="1" customWidth="1"/>
    <col min="15666" max="15914" width="9" style="39"/>
    <col min="15915" max="15915" width="13.25" style="39" customWidth="1"/>
    <col min="15916" max="15917" width="9" style="39"/>
    <col min="15918" max="15918" width="15.875" style="39" customWidth="1"/>
    <col min="15919" max="15919" width="10.25" style="39" bestFit="1" customWidth="1"/>
    <col min="15920" max="15920" width="19" style="39" customWidth="1"/>
    <col min="15921" max="15921" width="10.25" style="39" bestFit="1" customWidth="1"/>
    <col min="15922" max="16170" width="9" style="39"/>
    <col min="16171" max="16171" width="13.25" style="39" customWidth="1"/>
    <col min="16172" max="16173" width="9" style="39"/>
    <col min="16174" max="16174" width="15.875" style="39" customWidth="1"/>
    <col min="16175" max="16175" width="10.25" style="39" bestFit="1" customWidth="1"/>
    <col min="16176" max="16176" width="19" style="39" customWidth="1"/>
    <col min="16177" max="16177" width="10.25" style="39" bestFit="1" customWidth="1"/>
    <col min="16178" max="16384" width="9" style="39"/>
  </cols>
  <sheetData>
    <row r="1" spans="1:27">
      <c r="A1" s="39" t="s">
        <v>512</v>
      </c>
    </row>
    <row r="2" spans="1:27" ht="22.5" customHeight="1">
      <c r="A2" s="571" t="s">
        <v>513</v>
      </c>
      <c r="B2" s="571"/>
      <c r="C2" s="571"/>
      <c r="D2" s="571"/>
      <c r="E2" s="571"/>
      <c r="F2" s="571"/>
      <c r="G2" s="571"/>
    </row>
    <row r="3" spans="1:27" ht="18.75" customHeight="1">
      <c r="A3" s="51" t="s">
        <v>571</v>
      </c>
      <c r="B3" s="742"/>
      <c r="C3" s="742"/>
    </row>
    <row r="4" spans="1:27" ht="11.25" customHeight="1"/>
    <row r="5" spans="1:27" ht="16.5" customHeight="1">
      <c r="A5" s="336" t="s">
        <v>514</v>
      </c>
      <c r="B5" s="336" t="s">
        <v>515</v>
      </c>
      <c r="C5" s="336"/>
      <c r="D5" s="336" t="s">
        <v>516</v>
      </c>
      <c r="E5" s="336"/>
      <c r="F5" s="336" t="s">
        <v>517</v>
      </c>
      <c r="G5" s="52" t="s">
        <v>518</v>
      </c>
    </row>
    <row r="6" spans="1:27" ht="16.5" customHeight="1">
      <c r="A6" s="336"/>
      <c r="B6" s="53" t="s">
        <v>519</v>
      </c>
      <c r="C6" s="54" t="s">
        <v>520</v>
      </c>
      <c r="D6" s="54" t="s">
        <v>521</v>
      </c>
      <c r="E6" s="54" t="s">
        <v>522</v>
      </c>
      <c r="F6" s="336"/>
      <c r="G6" s="52" t="s">
        <v>523</v>
      </c>
    </row>
    <row r="7" spans="1:27" ht="20.25" customHeight="1">
      <c r="A7" s="55"/>
      <c r="B7" s="55"/>
      <c r="C7" s="55"/>
      <c r="D7" s="55"/>
      <c r="E7" s="55" t="s">
        <v>524</v>
      </c>
      <c r="F7" s="55"/>
      <c r="G7" s="55" t="s">
        <v>524</v>
      </c>
    </row>
    <row r="8" spans="1:27" ht="20.25" customHeight="1">
      <c r="A8" s="55"/>
      <c r="B8" s="55"/>
      <c r="C8" s="55"/>
      <c r="D8" s="55"/>
      <c r="E8" s="55" t="s">
        <v>524</v>
      </c>
      <c r="F8" s="55"/>
      <c r="G8" s="55" t="s">
        <v>524</v>
      </c>
    </row>
    <row r="9" spans="1:27" ht="20.25" customHeight="1">
      <c r="A9" s="55"/>
      <c r="B9" s="55"/>
      <c r="C9" s="55"/>
      <c r="D9" s="55"/>
      <c r="E9" s="55" t="s">
        <v>524</v>
      </c>
      <c r="F9" s="55"/>
      <c r="G9" s="55" t="s">
        <v>524</v>
      </c>
    </row>
    <row r="10" spans="1:27" ht="20.25" customHeight="1">
      <c r="A10" s="55"/>
      <c r="B10" s="55"/>
      <c r="C10" s="55"/>
      <c r="D10" s="55"/>
      <c r="E10" s="55" t="s">
        <v>524</v>
      </c>
      <c r="F10" s="55"/>
      <c r="G10" s="55" t="s">
        <v>524</v>
      </c>
    </row>
    <row r="11" spans="1:27" ht="20.25" customHeight="1">
      <c r="A11" s="55"/>
      <c r="B11" s="55"/>
      <c r="C11" s="55"/>
      <c r="D11" s="55"/>
      <c r="E11" s="55" t="s">
        <v>524</v>
      </c>
      <c r="F11" s="55"/>
      <c r="G11" s="55" t="s">
        <v>524</v>
      </c>
    </row>
    <row r="12" spans="1:27" ht="20.25" customHeight="1" thickBot="1">
      <c r="A12" s="55"/>
      <c r="B12" s="55"/>
      <c r="C12" s="55"/>
      <c r="D12" s="55"/>
      <c r="E12" s="55" t="s">
        <v>524</v>
      </c>
      <c r="F12" s="55"/>
      <c r="G12" s="55" t="s">
        <v>524</v>
      </c>
    </row>
    <row r="13" spans="1:27" ht="20.25" customHeight="1">
      <c r="A13" s="55"/>
      <c r="B13" s="55"/>
      <c r="C13" s="55"/>
      <c r="D13" s="55"/>
      <c r="E13" s="55" t="s">
        <v>524</v>
      </c>
      <c r="F13" s="55"/>
      <c r="G13" s="55" t="s">
        <v>524</v>
      </c>
      <c r="M13" s="731" t="s">
        <v>634</v>
      </c>
      <c r="N13" s="732"/>
      <c r="O13" s="732"/>
      <c r="P13" s="732"/>
      <c r="Q13" s="732"/>
      <c r="R13" s="732"/>
      <c r="S13" s="732"/>
      <c r="T13" s="732"/>
      <c r="U13" s="732"/>
      <c r="V13" s="732"/>
      <c r="W13" s="732"/>
      <c r="X13" s="732"/>
      <c r="Y13" s="732"/>
      <c r="Z13" s="732"/>
      <c r="AA13" s="733"/>
    </row>
    <row r="14" spans="1:27" ht="20.25" customHeight="1">
      <c r="A14" s="55"/>
      <c r="B14" s="55"/>
      <c r="C14" s="55"/>
      <c r="D14" s="55"/>
      <c r="E14" s="55" t="s">
        <v>524</v>
      </c>
      <c r="F14" s="55"/>
      <c r="G14" s="55" t="s">
        <v>524</v>
      </c>
      <c r="M14" s="734"/>
      <c r="N14" s="735"/>
      <c r="O14" s="735"/>
      <c r="P14" s="735"/>
      <c r="Q14" s="735"/>
      <c r="R14" s="735"/>
      <c r="S14" s="735"/>
      <c r="T14" s="735"/>
      <c r="U14" s="735"/>
      <c r="V14" s="735"/>
      <c r="W14" s="735"/>
      <c r="X14" s="735"/>
      <c r="Y14" s="735"/>
      <c r="Z14" s="735"/>
      <c r="AA14" s="736"/>
    </row>
    <row r="15" spans="1:27" ht="20.25" customHeight="1">
      <c r="A15" s="55"/>
      <c r="B15" s="55"/>
      <c r="C15" s="55"/>
      <c r="D15" s="55"/>
      <c r="E15" s="55" t="s">
        <v>524</v>
      </c>
      <c r="F15" s="55"/>
      <c r="G15" s="55" t="s">
        <v>524</v>
      </c>
      <c r="M15" s="734"/>
      <c r="N15" s="735"/>
      <c r="O15" s="735"/>
      <c r="P15" s="735"/>
      <c r="Q15" s="735"/>
      <c r="R15" s="735"/>
      <c r="S15" s="735"/>
      <c r="T15" s="735"/>
      <c r="U15" s="735"/>
      <c r="V15" s="735"/>
      <c r="W15" s="735"/>
      <c r="X15" s="735"/>
      <c r="Y15" s="735"/>
      <c r="Z15" s="735"/>
      <c r="AA15" s="736"/>
    </row>
    <row r="16" spans="1:27" ht="20.25" customHeight="1">
      <c r="A16" s="55"/>
      <c r="B16" s="55"/>
      <c r="C16" s="55"/>
      <c r="D16" s="55"/>
      <c r="E16" s="55" t="s">
        <v>524</v>
      </c>
      <c r="F16" s="55"/>
      <c r="G16" s="55" t="s">
        <v>524</v>
      </c>
      <c r="M16" s="734"/>
      <c r="N16" s="735"/>
      <c r="O16" s="735"/>
      <c r="P16" s="735"/>
      <c r="Q16" s="735"/>
      <c r="R16" s="735"/>
      <c r="S16" s="735"/>
      <c r="T16" s="735"/>
      <c r="U16" s="735"/>
      <c r="V16" s="735"/>
      <c r="W16" s="735"/>
      <c r="X16" s="735"/>
      <c r="Y16" s="735"/>
      <c r="Z16" s="735"/>
      <c r="AA16" s="736"/>
    </row>
    <row r="17" spans="1:27" ht="20.25" customHeight="1">
      <c r="A17" s="55"/>
      <c r="B17" s="55"/>
      <c r="C17" s="55"/>
      <c r="D17" s="55"/>
      <c r="E17" s="55" t="s">
        <v>524</v>
      </c>
      <c r="F17" s="55"/>
      <c r="G17" s="55" t="s">
        <v>524</v>
      </c>
      <c r="M17" s="734"/>
      <c r="N17" s="735"/>
      <c r="O17" s="735"/>
      <c r="P17" s="735"/>
      <c r="Q17" s="735"/>
      <c r="R17" s="735"/>
      <c r="S17" s="735"/>
      <c r="T17" s="735"/>
      <c r="U17" s="735"/>
      <c r="V17" s="735"/>
      <c r="W17" s="735"/>
      <c r="X17" s="735"/>
      <c r="Y17" s="735"/>
      <c r="Z17" s="735"/>
      <c r="AA17" s="736"/>
    </row>
    <row r="18" spans="1:27" ht="20.25" customHeight="1" thickBot="1">
      <c r="A18" s="55"/>
      <c r="B18" s="55"/>
      <c r="C18" s="55"/>
      <c r="D18" s="55"/>
      <c r="E18" s="55" t="s">
        <v>524</v>
      </c>
      <c r="F18" s="55"/>
      <c r="G18" s="55" t="s">
        <v>524</v>
      </c>
      <c r="M18" s="737"/>
      <c r="N18" s="738"/>
      <c r="O18" s="738"/>
      <c r="P18" s="738"/>
      <c r="Q18" s="738"/>
      <c r="R18" s="738"/>
      <c r="S18" s="738"/>
      <c r="T18" s="738"/>
      <c r="U18" s="738"/>
      <c r="V18" s="738"/>
      <c r="W18" s="738"/>
      <c r="X18" s="738"/>
      <c r="Y18" s="738"/>
      <c r="Z18" s="738"/>
      <c r="AA18" s="739"/>
    </row>
    <row r="19" spans="1:27" ht="20.25" customHeight="1">
      <c r="A19" s="55"/>
      <c r="B19" s="55"/>
      <c r="C19" s="55"/>
      <c r="D19" s="55"/>
      <c r="E19" s="55" t="s">
        <v>524</v>
      </c>
      <c r="F19" s="55"/>
      <c r="G19" s="55" t="s">
        <v>524</v>
      </c>
    </row>
    <row r="20" spans="1:27" ht="20.25" customHeight="1">
      <c r="A20" s="55"/>
      <c r="B20" s="55"/>
      <c r="C20" s="55"/>
      <c r="D20" s="55"/>
      <c r="E20" s="55" t="s">
        <v>524</v>
      </c>
      <c r="F20" s="55"/>
      <c r="G20" s="55" t="s">
        <v>524</v>
      </c>
    </row>
    <row r="21" spans="1:27" ht="20.25" customHeight="1">
      <c r="A21" s="55"/>
      <c r="B21" s="55"/>
      <c r="C21" s="55"/>
      <c r="D21" s="55"/>
      <c r="E21" s="55" t="s">
        <v>524</v>
      </c>
      <c r="F21" s="55"/>
      <c r="G21" s="55" t="s">
        <v>524</v>
      </c>
    </row>
    <row r="22" spans="1:27" ht="20.25" customHeight="1">
      <c r="A22" s="55"/>
      <c r="B22" s="55"/>
      <c r="C22" s="55"/>
      <c r="D22" s="55"/>
      <c r="E22" s="55" t="s">
        <v>524</v>
      </c>
      <c r="F22" s="55"/>
      <c r="G22" s="55" t="s">
        <v>524</v>
      </c>
    </row>
    <row r="23" spans="1:27" ht="20.25" customHeight="1">
      <c r="A23" s="55"/>
      <c r="B23" s="55"/>
      <c r="C23" s="55"/>
      <c r="D23" s="55"/>
      <c r="E23" s="55" t="s">
        <v>524</v>
      </c>
      <c r="F23" s="55"/>
      <c r="G23" s="55" t="s">
        <v>524</v>
      </c>
    </row>
    <row r="24" spans="1:27" ht="20.25" customHeight="1">
      <c r="A24" s="55"/>
      <c r="B24" s="55"/>
      <c r="C24" s="55"/>
      <c r="D24" s="55"/>
      <c r="E24" s="55" t="s">
        <v>524</v>
      </c>
      <c r="F24" s="55"/>
      <c r="G24" s="55" t="s">
        <v>524</v>
      </c>
    </row>
    <row r="25" spans="1:27" ht="20.25" customHeight="1">
      <c r="A25" s="55"/>
      <c r="B25" s="55"/>
      <c r="C25" s="55"/>
      <c r="D25" s="55"/>
      <c r="E25" s="55" t="s">
        <v>524</v>
      </c>
      <c r="F25" s="55"/>
      <c r="G25" s="55" t="s">
        <v>524</v>
      </c>
    </row>
    <row r="26" spans="1:27" ht="20.25" customHeight="1">
      <c r="A26" s="55"/>
      <c r="B26" s="55"/>
      <c r="C26" s="55"/>
      <c r="D26" s="55"/>
      <c r="E26" s="55" t="s">
        <v>524</v>
      </c>
      <c r="F26" s="55"/>
      <c r="G26" s="55" t="s">
        <v>524</v>
      </c>
    </row>
    <row r="27" spans="1:27" ht="20.25" customHeight="1">
      <c r="A27" s="55"/>
      <c r="B27" s="55"/>
      <c r="C27" s="55"/>
      <c r="D27" s="55"/>
      <c r="E27" s="55" t="s">
        <v>524</v>
      </c>
      <c r="F27" s="55"/>
      <c r="G27" s="55" t="s">
        <v>524</v>
      </c>
    </row>
    <row r="28" spans="1:27" ht="20.25" customHeight="1">
      <c r="A28" s="55"/>
      <c r="B28" s="55"/>
      <c r="C28" s="55"/>
      <c r="D28" s="55"/>
      <c r="E28" s="55" t="s">
        <v>524</v>
      </c>
      <c r="F28" s="55"/>
      <c r="G28" s="55" t="s">
        <v>524</v>
      </c>
    </row>
    <row r="29" spans="1:27" ht="20.25" customHeight="1">
      <c r="A29" s="55"/>
      <c r="B29" s="55"/>
      <c r="C29" s="55"/>
      <c r="D29" s="55"/>
      <c r="E29" s="55" t="s">
        <v>524</v>
      </c>
      <c r="F29" s="55"/>
      <c r="G29" s="55" t="s">
        <v>524</v>
      </c>
    </row>
    <row r="30" spans="1:27" ht="20.25" customHeight="1">
      <c r="A30" s="55"/>
      <c r="B30" s="55"/>
      <c r="C30" s="55"/>
      <c r="D30" s="55"/>
      <c r="E30" s="55" t="s">
        <v>524</v>
      </c>
      <c r="F30" s="55"/>
      <c r="G30" s="55" t="s">
        <v>524</v>
      </c>
    </row>
    <row r="31" spans="1:27" ht="20.25" customHeight="1">
      <c r="A31" s="55"/>
      <c r="B31" s="55"/>
      <c r="C31" s="55"/>
      <c r="D31" s="55"/>
      <c r="E31" s="55" t="s">
        <v>524</v>
      </c>
      <c r="F31" s="55"/>
      <c r="G31" s="55" t="s">
        <v>524</v>
      </c>
    </row>
    <row r="32" spans="1:27" ht="20.25" customHeight="1">
      <c r="A32" s="55"/>
      <c r="B32" s="55"/>
      <c r="C32" s="55"/>
      <c r="D32" s="55"/>
      <c r="E32" s="55" t="s">
        <v>524</v>
      </c>
      <c r="F32" s="55"/>
      <c r="G32" s="55" t="s">
        <v>524</v>
      </c>
    </row>
    <row r="33" spans="1:7" ht="20.25" customHeight="1">
      <c r="A33" s="55"/>
      <c r="B33" s="55"/>
      <c r="C33" s="55"/>
      <c r="D33" s="55"/>
      <c r="E33" s="55" t="s">
        <v>524</v>
      </c>
      <c r="F33" s="55"/>
      <c r="G33" s="55" t="s">
        <v>524</v>
      </c>
    </row>
    <row r="34" spans="1:7" ht="9.75" customHeight="1"/>
    <row r="35" spans="1:7">
      <c r="A35" s="39" t="s">
        <v>525</v>
      </c>
    </row>
    <row r="36" spans="1:7">
      <c r="A36" s="39" t="s">
        <v>526</v>
      </c>
    </row>
    <row r="37" spans="1:7">
      <c r="A37" s="39" t="s">
        <v>527</v>
      </c>
    </row>
    <row r="38" spans="1:7">
      <c r="A38" s="39" t="s">
        <v>528</v>
      </c>
    </row>
    <row r="39" spans="1:7">
      <c r="A39" s="39" t="s">
        <v>529</v>
      </c>
    </row>
    <row r="40" spans="1:7">
      <c r="A40" s="39" t="s">
        <v>530</v>
      </c>
    </row>
    <row r="41" spans="1:7">
      <c r="A41" s="39" t="s">
        <v>531</v>
      </c>
    </row>
    <row r="42" spans="1:7">
      <c r="A42" s="39" t="s">
        <v>532</v>
      </c>
    </row>
    <row r="43" spans="1:7">
      <c r="A43" s="39" t="s">
        <v>533</v>
      </c>
    </row>
    <row r="44" spans="1:7">
      <c r="A44" s="39" t="s">
        <v>534</v>
      </c>
    </row>
  </sheetData>
  <sheetProtection selectLockedCells="1"/>
  <mergeCells count="7">
    <mergeCell ref="M13:AA18"/>
    <mergeCell ref="A2:G2"/>
    <mergeCell ref="A5:A6"/>
    <mergeCell ref="B5:C5"/>
    <mergeCell ref="D5:E5"/>
    <mergeCell ref="F5:F6"/>
    <mergeCell ref="B3:C3"/>
  </mergeCells>
  <phoneticPr fontId="7"/>
  <pageMargins left="0.78740157480314965" right="0.19685039370078741"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F0"/>
  </sheetPr>
  <dimension ref="A1:CM41"/>
  <sheetViews>
    <sheetView view="pageBreakPreview" topLeftCell="A4" zoomScaleNormal="100" zoomScaleSheetLayoutView="100" workbookViewId="0">
      <selection activeCell="Q9" sqref="Q9:Z9"/>
    </sheetView>
  </sheetViews>
  <sheetFormatPr defaultColWidth="1.75" defaultRowHeight="20.25" customHeight="1"/>
  <cols>
    <col min="1" max="106" width="1.75" style="39"/>
    <col min="107" max="108" width="4.625" style="39" customWidth="1"/>
    <col min="109" max="16384" width="1.75" style="39"/>
  </cols>
  <sheetData>
    <row r="1" spans="1:81" ht="20.25" customHeight="1">
      <c r="P1" s="42" t="s">
        <v>51</v>
      </c>
    </row>
    <row r="2" spans="1:81" s="40" customFormat="1" ht="20.25" customHeight="1"/>
    <row r="3" spans="1:81" s="40" customFormat="1" ht="20.25" customHeight="1">
      <c r="AF3" s="743" t="str">
        <f>IF(入力シート!I4="","令和　　年　　月　　日",入力シート!I4)</f>
        <v>令和　　年　　月　　日</v>
      </c>
      <c r="AG3" s="743"/>
      <c r="AH3" s="743"/>
      <c r="AI3" s="743"/>
      <c r="AJ3" s="743"/>
      <c r="AK3" s="743"/>
      <c r="AL3" s="743"/>
      <c r="AM3" s="743"/>
      <c r="AN3" s="743"/>
      <c r="AO3" s="743"/>
      <c r="AP3" s="743"/>
      <c r="AQ3" s="743"/>
      <c r="AR3" s="743"/>
      <c r="AS3" s="743"/>
      <c r="AT3" s="743"/>
      <c r="AU3" s="743"/>
    </row>
    <row r="4" spans="1:81" s="40" customFormat="1" ht="20.25" customHeight="1"/>
    <row r="5" spans="1:81" s="40" customFormat="1" ht="33.75" customHeight="1">
      <c r="D5" s="40" t="s">
        <v>570</v>
      </c>
    </row>
    <row r="6" spans="1:81" s="40" customFormat="1" ht="20.25" customHeight="1">
      <c r="P6" s="763" t="s">
        <v>104</v>
      </c>
      <c r="Q6" s="763"/>
      <c r="R6" s="763"/>
      <c r="S6" s="763"/>
      <c r="T6" s="763"/>
    </row>
    <row r="7" spans="1:81" s="40" customFormat="1" ht="30" customHeight="1">
      <c r="Q7" s="764" t="s">
        <v>49</v>
      </c>
      <c r="R7" s="764"/>
      <c r="S7" s="764"/>
      <c r="T7" s="764"/>
      <c r="U7" s="764"/>
      <c r="V7" s="764"/>
      <c r="W7" s="764"/>
      <c r="X7" s="764"/>
      <c r="Y7" s="764"/>
      <c r="Z7" s="764"/>
      <c r="AA7" s="792" t="str">
        <f>IF(入力シート!N13="","",入力シート!N12&amp;入力シート!V12&amp;入力シート!N13)</f>
        <v/>
      </c>
      <c r="AB7" s="792"/>
      <c r="AC7" s="792"/>
      <c r="AD7" s="792"/>
      <c r="AE7" s="792"/>
      <c r="AF7" s="792"/>
      <c r="AG7" s="792"/>
      <c r="AH7" s="792"/>
      <c r="AI7" s="792"/>
      <c r="AJ7" s="792"/>
      <c r="AK7" s="792"/>
      <c r="AL7" s="792"/>
      <c r="AM7" s="792"/>
      <c r="AN7" s="792"/>
      <c r="AO7" s="792"/>
      <c r="AP7" s="792"/>
      <c r="AQ7" s="792"/>
      <c r="AR7" s="792"/>
      <c r="AS7" s="792"/>
      <c r="AT7" s="792"/>
      <c r="AU7" s="792"/>
      <c r="AV7" s="280"/>
    </row>
    <row r="8" spans="1:81" s="40" customFormat="1" ht="30" customHeight="1">
      <c r="Q8" s="764" t="s">
        <v>5</v>
      </c>
      <c r="R8" s="764"/>
      <c r="S8" s="764"/>
      <c r="T8" s="764"/>
      <c r="U8" s="764"/>
      <c r="V8" s="764"/>
      <c r="W8" s="764"/>
      <c r="X8" s="764"/>
      <c r="Y8" s="764"/>
      <c r="Z8" s="764"/>
      <c r="AA8" s="792" t="str">
        <f>IF(入力シート!I6="","",入力シート!I6)</f>
        <v/>
      </c>
      <c r="AB8" s="792"/>
      <c r="AC8" s="792"/>
      <c r="AD8" s="792"/>
      <c r="AE8" s="792"/>
      <c r="AF8" s="792"/>
      <c r="AG8" s="792"/>
      <c r="AH8" s="792"/>
      <c r="AI8" s="792"/>
      <c r="AJ8" s="792"/>
      <c r="AK8" s="792"/>
      <c r="AL8" s="792"/>
      <c r="AM8" s="792"/>
      <c r="AN8" s="792"/>
      <c r="AO8" s="792"/>
      <c r="AP8" s="792"/>
      <c r="AQ8" s="792"/>
      <c r="AR8" s="792"/>
      <c r="AS8" s="792"/>
      <c r="AT8" s="792"/>
      <c r="AU8" s="792"/>
      <c r="AV8" s="280"/>
    </row>
    <row r="9" spans="1:81" s="40" customFormat="1" ht="30" customHeight="1">
      <c r="Q9" s="764" t="s">
        <v>635</v>
      </c>
      <c r="R9" s="764"/>
      <c r="S9" s="764"/>
      <c r="T9" s="764"/>
      <c r="U9" s="764"/>
      <c r="V9" s="764"/>
      <c r="W9" s="764"/>
      <c r="X9" s="764"/>
      <c r="Y9" s="764"/>
      <c r="Z9" s="764"/>
      <c r="AA9" s="793" t="str">
        <f>IF(入力シート!I8="","",入力シート!I8)</f>
        <v/>
      </c>
      <c r="AB9" s="793"/>
      <c r="AC9" s="793"/>
      <c r="AD9" s="793"/>
      <c r="AE9" s="793"/>
      <c r="AF9" s="793"/>
      <c r="AG9" s="793"/>
      <c r="AH9" s="793"/>
      <c r="AI9" s="793"/>
      <c r="AJ9" s="793"/>
      <c r="AK9" s="793"/>
      <c r="AL9" s="793"/>
      <c r="AM9" s="793"/>
      <c r="AN9" s="793"/>
      <c r="AO9" s="793"/>
      <c r="AP9" s="793"/>
      <c r="AQ9" s="793"/>
      <c r="AR9" s="793"/>
      <c r="AS9" s="793"/>
      <c r="AT9" s="793"/>
      <c r="AU9" s="793"/>
      <c r="BA9" s="39"/>
    </row>
    <row r="10" spans="1:81" s="40" customFormat="1" ht="30" customHeight="1">
      <c r="Q10" s="264"/>
      <c r="R10" s="264"/>
      <c r="S10" s="264"/>
      <c r="T10" s="264"/>
      <c r="U10" s="264"/>
      <c r="V10" s="264"/>
      <c r="W10" s="264"/>
      <c r="X10" s="264"/>
      <c r="Y10" s="264"/>
      <c r="Z10" s="264"/>
      <c r="AA10" s="794" t="str">
        <f>IF(入力シート!I9="","",入力シート!I9&amp;"　㊞")</f>
        <v/>
      </c>
      <c r="AB10" s="794"/>
      <c r="AC10" s="794"/>
      <c r="AD10" s="794"/>
      <c r="AE10" s="794"/>
      <c r="AF10" s="794"/>
      <c r="AG10" s="794"/>
      <c r="AH10" s="794"/>
      <c r="AI10" s="794"/>
      <c r="AJ10" s="794"/>
      <c r="AK10" s="794"/>
      <c r="AL10" s="794"/>
      <c r="AM10" s="794"/>
      <c r="AN10" s="794"/>
      <c r="AO10" s="794"/>
      <c r="AP10" s="794"/>
      <c r="AQ10" s="794"/>
      <c r="AR10" s="794"/>
      <c r="AS10" s="794"/>
      <c r="AT10" s="794"/>
      <c r="AU10" s="794"/>
      <c r="AV10" s="265"/>
      <c r="BA10" s="39"/>
    </row>
    <row r="11" spans="1:81" s="40" customFormat="1" ht="15" customHeight="1"/>
    <row r="12" spans="1:81" s="40" customFormat="1" ht="20.25" customHeight="1">
      <c r="B12" s="793" t="s">
        <v>632</v>
      </c>
      <c r="C12" s="793"/>
      <c r="D12" s="793"/>
      <c r="E12" s="793"/>
      <c r="F12" s="793"/>
      <c r="G12" s="793"/>
      <c r="H12" s="793"/>
      <c r="I12" s="793"/>
      <c r="J12" s="793"/>
      <c r="K12" s="793"/>
      <c r="L12" s="793"/>
      <c r="M12" s="793"/>
      <c r="N12" s="793"/>
      <c r="O12" s="793"/>
      <c r="P12" s="793"/>
      <c r="Q12" s="793"/>
      <c r="R12" s="793"/>
      <c r="S12" s="793"/>
      <c r="T12" s="793"/>
      <c r="U12" s="793"/>
      <c r="V12" s="793"/>
      <c r="W12" s="793"/>
      <c r="X12" s="793"/>
      <c r="Y12" s="793"/>
      <c r="Z12" s="793"/>
      <c r="AA12" s="793"/>
      <c r="AB12" s="793"/>
      <c r="AC12" s="793"/>
      <c r="AD12" s="793"/>
      <c r="AE12" s="793"/>
      <c r="AF12" s="793"/>
      <c r="AG12" s="793"/>
      <c r="AH12" s="793"/>
      <c r="AI12" s="793"/>
      <c r="AJ12" s="793"/>
      <c r="AK12" s="793"/>
      <c r="AL12" s="793"/>
      <c r="AM12" s="793"/>
      <c r="AN12" s="793"/>
      <c r="AO12" s="793"/>
      <c r="AP12" s="793"/>
      <c r="AQ12" s="793"/>
      <c r="AR12" s="793"/>
      <c r="AS12" s="793"/>
      <c r="AT12" s="793"/>
      <c r="AU12" s="793"/>
      <c r="AV12" s="793"/>
    </row>
    <row r="13" spans="1:81" s="40" customFormat="1" ht="20.25" customHeight="1">
      <c r="A13" s="40" t="s">
        <v>590</v>
      </c>
    </row>
    <row r="14" spans="1:81" s="40" customFormat="1" ht="29.25" customHeight="1" thickBot="1">
      <c r="B14" s="807" t="s">
        <v>48</v>
      </c>
      <c r="C14" s="808"/>
      <c r="D14" s="808"/>
      <c r="E14" s="808"/>
      <c r="F14" s="808"/>
      <c r="G14" s="808"/>
      <c r="H14" s="808"/>
      <c r="N14" s="46"/>
      <c r="O14" s="50"/>
      <c r="P14" s="50"/>
      <c r="Q14" s="50"/>
      <c r="R14" s="50"/>
      <c r="S14" s="50"/>
      <c r="T14" s="50"/>
      <c r="U14" s="50"/>
      <c r="V14" s="50"/>
      <c r="W14" s="50"/>
      <c r="X14" s="50"/>
      <c r="Y14" s="50"/>
      <c r="Z14" s="50"/>
      <c r="AA14" s="46"/>
      <c r="AB14" s="46"/>
      <c r="AC14" s="46"/>
      <c r="AD14" s="46"/>
      <c r="AE14" s="46"/>
      <c r="AF14" s="46"/>
      <c r="AG14" s="46"/>
      <c r="AH14" s="46"/>
      <c r="AI14" s="46"/>
      <c r="AJ14" s="46"/>
      <c r="AK14" s="46"/>
      <c r="AL14" s="46"/>
      <c r="AM14" s="46"/>
      <c r="AN14" s="46"/>
      <c r="AO14" s="46"/>
      <c r="AP14" s="46"/>
      <c r="AQ14" s="46"/>
      <c r="AR14" s="46"/>
      <c r="AS14" s="46"/>
      <c r="AT14" s="46"/>
    </row>
    <row r="15" spans="1:81" s="40" customFormat="1" ht="30" customHeight="1" thickBot="1">
      <c r="B15" s="761" t="s">
        <v>47</v>
      </c>
      <c r="C15" s="762"/>
      <c r="D15" s="762"/>
      <c r="E15" s="762"/>
      <c r="F15" s="762"/>
      <c r="G15" s="762"/>
      <c r="H15" s="762"/>
      <c r="I15" s="762"/>
      <c r="J15" s="762"/>
      <c r="K15" s="756" t="str">
        <f>IF(入力シート!$I$18="","",IF(入力シート!$I$18=入力シート!$CV$5,MID(入力シート!$R$23,1,1),""))</f>
        <v/>
      </c>
      <c r="L15" s="757"/>
      <c r="M15" s="756" t="str">
        <f>IF(入力シート!$I$18="","",IF(入力シート!$I$18=入力シート!$CV$5,MID(入力シート!$R$23,2,1),""))</f>
        <v/>
      </c>
      <c r="N15" s="757"/>
      <c r="O15" s="753" t="str">
        <f>IF(入力シート!$I$18="","",IF(入力シート!$I$18=入力シート!$CV$5,MID(入力シート!$R$23,3,1),""))</f>
        <v/>
      </c>
      <c r="P15" s="754"/>
      <c r="Q15" s="753" t="s">
        <v>46</v>
      </c>
      <c r="R15" s="754"/>
      <c r="S15" s="753" t="str">
        <f>IF(入力シート!$I$18="","",IF(入力シート!$I$18=入力シート!$CV$5,MID(入力シート!$U$23,1,1),""))</f>
        <v/>
      </c>
      <c r="T15" s="754"/>
      <c r="U15" s="753" t="str">
        <f>IF(入力シート!$I$18="","",IF(入力シート!$I$18=入力シート!$CV$5,MID(入力シート!$U$23,2,1),""))</f>
        <v/>
      </c>
      <c r="V15" s="754"/>
      <c r="W15" s="753" t="str">
        <f>IF(入力シート!$I$18="","",IF(入力シート!$I$18=入力シート!$CV$5,MID(入力シート!$U$23,3,1),""))</f>
        <v/>
      </c>
      <c r="X15" s="754"/>
      <c r="Y15" s="753" t="str">
        <f>IF(入力シート!$I$18="","",IF(入力シート!$I$18=入力シート!$CV$5,MID(入力シート!$U$23,4,1),""))</f>
        <v/>
      </c>
      <c r="Z15" s="755"/>
      <c r="AA15" s="46"/>
      <c r="AB15" s="46"/>
      <c r="AC15" s="46"/>
      <c r="AD15" s="46"/>
      <c r="AE15" s="46"/>
      <c r="AF15" s="46"/>
      <c r="AG15" s="46"/>
      <c r="AH15" s="46"/>
      <c r="AI15" s="46"/>
      <c r="AJ15" s="46"/>
      <c r="AK15" s="46"/>
      <c r="AL15" s="46"/>
      <c r="AM15" s="46"/>
      <c r="AN15" s="46"/>
      <c r="AO15" s="46"/>
      <c r="AP15" s="46"/>
      <c r="AQ15" s="46"/>
      <c r="AR15" s="46"/>
      <c r="AS15" s="46"/>
      <c r="AT15" s="50"/>
      <c r="BB15" s="798" t="str">
        <f>IF(入力シート!$I$18="","",IF(入力シート!$I$18=入力シート!$CV$5,"この書類を提出してください","この書類は提出する必要がありません"))</f>
        <v/>
      </c>
      <c r="BC15" s="799"/>
      <c r="BD15" s="799"/>
      <c r="BE15" s="799"/>
      <c r="BF15" s="799"/>
      <c r="BG15" s="799"/>
      <c r="BH15" s="799"/>
      <c r="BI15" s="799"/>
      <c r="BJ15" s="799"/>
      <c r="BK15" s="799"/>
      <c r="BL15" s="799"/>
      <c r="BM15" s="799"/>
      <c r="BN15" s="799"/>
      <c r="BO15" s="799"/>
      <c r="BP15" s="799"/>
      <c r="BQ15" s="799"/>
      <c r="BR15" s="799"/>
      <c r="BS15" s="799"/>
      <c r="BT15" s="799"/>
      <c r="BU15" s="799"/>
      <c r="BV15" s="799"/>
      <c r="BW15" s="799"/>
      <c r="BX15" s="799"/>
      <c r="BY15" s="799"/>
      <c r="BZ15" s="799"/>
      <c r="CA15" s="799"/>
      <c r="CB15" s="799"/>
      <c r="CC15" s="800"/>
    </row>
    <row r="16" spans="1:81" s="40" customFormat="1" ht="30" customHeight="1">
      <c r="B16" s="744" t="s">
        <v>41</v>
      </c>
      <c r="C16" s="745"/>
      <c r="D16" s="745"/>
      <c r="E16" s="745"/>
      <c r="F16" s="745"/>
      <c r="G16" s="745"/>
      <c r="H16" s="745"/>
      <c r="I16" s="745"/>
      <c r="J16" s="746"/>
      <c r="K16" s="758" t="str">
        <f>IF(入力シート!$I$18="","",IF(入力シート!$I$18=入力シート!$CV$5,PHONETIC(入力シート!$R$25),""))</f>
        <v/>
      </c>
      <c r="L16" s="759"/>
      <c r="M16" s="759"/>
      <c r="N16" s="759"/>
      <c r="O16" s="759"/>
      <c r="P16" s="759"/>
      <c r="Q16" s="759"/>
      <c r="R16" s="759"/>
      <c r="S16" s="759"/>
      <c r="T16" s="759"/>
      <c r="U16" s="759"/>
      <c r="V16" s="759"/>
      <c r="W16" s="759"/>
      <c r="X16" s="759"/>
      <c r="Y16" s="759"/>
      <c r="Z16" s="759"/>
      <c r="AA16" s="759"/>
      <c r="AB16" s="759"/>
      <c r="AC16" s="759"/>
      <c r="AD16" s="759"/>
      <c r="AE16" s="759"/>
      <c r="AF16" s="759"/>
      <c r="AG16" s="759"/>
      <c r="AH16" s="759"/>
      <c r="AI16" s="759"/>
      <c r="AJ16" s="759"/>
      <c r="AK16" s="759"/>
      <c r="AL16" s="759"/>
      <c r="AM16" s="759"/>
      <c r="AN16" s="759"/>
      <c r="AO16" s="759"/>
      <c r="AP16" s="759"/>
      <c r="AQ16" s="759"/>
      <c r="AR16" s="759"/>
      <c r="AS16" s="759"/>
      <c r="AT16" s="760"/>
      <c r="BB16" s="801"/>
      <c r="BC16" s="802"/>
      <c r="BD16" s="802"/>
      <c r="BE16" s="802"/>
      <c r="BF16" s="802"/>
      <c r="BG16" s="802"/>
      <c r="BH16" s="802"/>
      <c r="BI16" s="802"/>
      <c r="BJ16" s="802"/>
      <c r="BK16" s="802"/>
      <c r="BL16" s="802"/>
      <c r="BM16" s="802"/>
      <c r="BN16" s="802"/>
      <c r="BO16" s="802"/>
      <c r="BP16" s="802"/>
      <c r="BQ16" s="802"/>
      <c r="BR16" s="802"/>
      <c r="BS16" s="802"/>
      <c r="BT16" s="802"/>
      <c r="BU16" s="802"/>
      <c r="BV16" s="802"/>
      <c r="BW16" s="802"/>
      <c r="BX16" s="802"/>
      <c r="BY16" s="802"/>
      <c r="BZ16" s="802"/>
      <c r="CA16" s="802"/>
      <c r="CB16" s="802"/>
      <c r="CC16" s="803"/>
    </row>
    <row r="17" spans="2:91" s="40" customFormat="1" ht="30" customHeight="1" thickBot="1">
      <c r="B17" s="789" t="s">
        <v>45</v>
      </c>
      <c r="C17" s="790"/>
      <c r="D17" s="790"/>
      <c r="E17" s="790"/>
      <c r="F17" s="790"/>
      <c r="G17" s="790"/>
      <c r="H17" s="790"/>
      <c r="I17" s="790"/>
      <c r="J17" s="791"/>
      <c r="K17" s="747" t="str">
        <f>IF(入力シート!$I$18="","",IF(入力シート!$I$18=入力シート!$CV$5,入力シート!$R$24,""))</f>
        <v/>
      </c>
      <c r="L17" s="748"/>
      <c r="M17" s="748"/>
      <c r="N17" s="748"/>
      <c r="O17" s="748"/>
      <c r="P17" s="748"/>
      <c r="Q17" s="748"/>
      <c r="R17" s="748"/>
      <c r="S17" s="748"/>
      <c r="T17" s="748"/>
      <c r="U17" s="748"/>
      <c r="V17" s="748"/>
      <c r="W17" s="748"/>
      <c r="X17" s="748"/>
      <c r="Y17" s="748"/>
      <c r="Z17" s="748"/>
      <c r="AA17" s="748"/>
      <c r="AB17" s="748"/>
      <c r="AC17" s="748"/>
      <c r="AD17" s="748"/>
      <c r="AE17" s="748"/>
      <c r="AF17" s="748"/>
      <c r="AG17" s="748"/>
      <c r="AH17" s="748"/>
      <c r="AI17" s="748"/>
      <c r="AJ17" s="748"/>
      <c r="AK17" s="748"/>
      <c r="AL17" s="748"/>
      <c r="AM17" s="748"/>
      <c r="AN17" s="748"/>
      <c r="AO17" s="748"/>
      <c r="AP17" s="748"/>
      <c r="AQ17" s="748"/>
      <c r="AR17" s="748"/>
      <c r="AS17" s="748"/>
      <c r="AT17" s="749"/>
      <c r="BB17" s="804"/>
      <c r="BC17" s="805"/>
      <c r="BD17" s="805"/>
      <c r="BE17" s="805"/>
      <c r="BF17" s="805"/>
      <c r="BG17" s="805"/>
      <c r="BH17" s="805"/>
      <c r="BI17" s="805"/>
      <c r="BJ17" s="805"/>
      <c r="BK17" s="805"/>
      <c r="BL17" s="805"/>
      <c r="BM17" s="805"/>
      <c r="BN17" s="805"/>
      <c r="BO17" s="805"/>
      <c r="BP17" s="805"/>
      <c r="BQ17" s="805"/>
      <c r="BR17" s="805"/>
      <c r="BS17" s="805"/>
      <c r="BT17" s="805"/>
      <c r="BU17" s="805"/>
      <c r="BV17" s="805"/>
      <c r="BW17" s="805"/>
      <c r="BX17" s="805"/>
      <c r="BY17" s="805"/>
      <c r="BZ17" s="805"/>
      <c r="CA17" s="805"/>
      <c r="CB17" s="805"/>
      <c r="CC17" s="806"/>
    </row>
    <row r="18" spans="2:91" s="40" customFormat="1" ht="30" customHeight="1" thickBot="1">
      <c r="B18" s="796" t="s">
        <v>44</v>
      </c>
      <c r="C18" s="797"/>
      <c r="D18" s="797"/>
      <c r="E18" s="797"/>
      <c r="F18" s="797"/>
      <c r="G18" s="797"/>
      <c r="H18" s="797"/>
      <c r="I18" s="797"/>
      <c r="J18" s="797"/>
      <c r="K18" s="750"/>
      <c r="L18" s="751"/>
      <c r="M18" s="751"/>
      <c r="N18" s="751"/>
      <c r="O18" s="751"/>
      <c r="P18" s="751"/>
      <c r="Q18" s="751"/>
      <c r="R18" s="751"/>
      <c r="S18" s="751"/>
      <c r="T18" s="751"/>
      <c r="U18" s="751"/>
      <c r="V18" s="751"/>
      <c r="W18" s="751"/>
      <c r="X18" s="751"/>
      <c r="Y18" s="751"/>
      <c r="Z18" s="751"/>
      <c r="AA18" s="751"/>
      <c r="AB18" s="751"/>
      <c r="AC18" s="751"/>
      <c r="AD18" s="751"/>
      <c r="AE18" s="751"/>
      <c r="AF18" s="751"/>
      <c r="AG18" s="751"/>
      <c r="AH18" s="751"/>
      <c r="AI18" s="751"/>
      <c r="AJ18" s="751"/>
      <c r="AK18" s="751"/>
      <c r="AL18" s="751"/>
      <c r="AM18" s="751"/>
      <c r="AN18" s="751"/>
      <c r="AO18" s="751"/>
      <c r="AP18" s="751"/>
      <c r="AQ18" s="751"/>
      <c r="AR18" s="751"/>
      <c r="AS18" s="751"/>
      <c r="AT18" s="752"/>
    </row>
    <row r="19" spans="2:91" s="40" customFormat="1" ht="30" customHeight="1">
      <c r="B19" s="744" t="s">
        <v>41</v>
      </c>
      <c r="C19" s="745"/>
      <c r="D19" s="745"/>
      <c r="E19" s="745"/>
      <c r="F19" s="745"/>
      <c r="G19" s="745"/>
      <c r="H19" s="745"/>
      <c r="I19" s="745"/>
      <c r="J19" s="746"/>
      <c r="K19" s="758" t="str">
        <f>IF(入力シート!$I$18="","",IF(入力シート!$I$18=入力シート!$CV$5,PHONETIC(入力シート!$R$19),""))</f>
        <v/>
      </c>
      <c r="L19" s="759"/>
      <c r="M19" s="759"/>
      <c r="N19" s="759"/>
      <c r="O19" s="759"/>
      <c r="P19" s="759"/>
      <c r="Q19" s="759"/>
      <c r="R19" s="759"/>
      <c r="S19" s="759"/>
      <c r="T19" s="759"/>
      <c r="U19" s="759"/>
      <c r="V19" s="759"/>
      <c r="W19" s="759"/>
      <c r="X19" s="759"/>
      <c r="Y19" s="759"/>
      <c r="Z19" s="759"/>
      <c r="AA19" s="759"/>
      <c r="AB19" s="759"/>
      <c r="AC19" s="759"/>
      <c r="AD19" s="759"/>
      <c r="AE19" s="759"/>
      <c r="AF19" s="759"/>
      <c r="AG19" s="759"/>
      <c r="AH19" s="759"/>
      <c r="AI19" s="759"/>
      <c r="AJ19" s="759"/>
      <c r="AK19" s="759"/>
      <c r="AL19" s="759"/>
      <c r="AM19" s="759"/>
      <c r="AN19" s="759"/>
      <c r="AO19" s="759"/>
      <c r="AP19" s="759"/>
      <c r="AQ19" s="759"/>
      <c r="AR19" s="759"/>
      <c r="AS19" s="759"/>
      <c r="AT19" s="760"/>
    </row>
    <row r="20" spans="2:91" s="40" customFormat="1" ht="30" customHeight="1">
      <c r="B20" s="789" t="s">
        <v>43</v>
      </c>
      <c r="C20" s="790"/>
      <c r="D20" s="790"/>
      <c r="E20" s="790"/>
      <c r="F20" s="790"/>
      <c r="G20" s="790"/>
      <c r="H20" s="790"/>
      <c r="I20" s="790"/>
      <c r="J20" s="791"/>
      <c r="K20" s="779" t="str">
        <f>IF(入力シート!$I$18="","",IF(入力シート!$I$18=入力シート!$CV$5,入力シート!$R$18,""))</f>
        <v/>
      </c>
      <c r="L20" s="780"/>
      <c r="M20" s="780"/>
      <c r="N20" s="780"/>
      <c r="O20" s="780"/>
      <c r="P20" s="780"/>
      <c r="Q20" s="780"/>
      <c r="R20" s="780"/>
      <c r="S20" s="780"/>
      <c r="T20" s="780"/>
      <c r="U20" s="780"/>
      <c r="V20" s="780"/>
      <c r="W20" s="780"/>
      <c r="X20" s="780"/>
      <c r="Y20" s="780"/>
      <c r="Z20" s="780"/>
      <c r="AA20" s="780"/>
      <c r="AB20" s="780"/>
      <c r="AC20" s="780"/>
      <c r="AD20" s="780"/>
      <c r="AE20" s="780"/>
      <c r="AF20" s="780"/>
      <c r="AG20" s="780"/>
      <c r="AH20" s="780"/>
      <c r="AI20" s="780"/>
      <c r="AJ20" s="780"/>
      <c r="AK20" s="780"/>
      <c r="AL20" s="780"/>
      <c r="AM20" s="780"/>
      <c r="AN20" s="780"/>
      <c r="AO20" s="780"/>
      <c r="AP20" s="780"/>
      <c r="AQ20" s="780"/>
      <c r="AR20" s="780"/>
      <c r="AS20" s="780"/>
      <c r="AT20" s="781"/>
    </row>
    <row r="21" spans="2:91" s="40" customFormat="1" ht="30" customHeight="1" thickBot="1">
      <c r="B21" s="796" t="s">
        <v>42</v>
      </c>
      <c r="C21" s="797"/>
      <c r="D21" s="797"/>
      <c r="E21" s="797"/>
      <c r="F21" s="797"/>
      <c r="G21" s="797"/>
      <c r="H21" s="797"/>
      <c r="I21" s="797"/>
      <c r="J21" s="797"/>
      <c r="K21" s="750"/>
      <c r="L21" s="751"/>
      <c r="M21" s="751"/>
      <c r="N21" s="751"/>
      <c r="O21" s="751"/>
      <c r="P21" s="751"/>
      <c r="Q21" s="751"/>
      <c r="R21" s="751"/>
      <c r="S21" s="751"/>
      <c r="T21" s="751"/>
      <c r="U21" s="751"/>
      <c r="V21" s="751"/>
      <c r="W21" s="751"/>
      <c r="X21" s="751"/>
      <c r="Y21" s="751"/>
      <c r="Z21" s="751"/>
      <c r="AA21" s="751"/>
      <c r="AB21" s="751"/>
      <c r="AC21" s="751"/>
      <c r="AD21" s="751"/>
      <c r="AE21" s="751"/>
      <c r="AF21" s="751"/>
      <c r="AG21" s="751"/>
      <c r="AH21" s="751"/>
      <c r="AI21" s="751"/>
      <c r="AJ21" s="751"/>
      <c r="AK21" s="751"/>
      <c r="AL21" s="751"/>
      <c r="AM21" s="751"/>
      <c r="AN21" s="751"/>
      <c r="AO21" s="751"/>
      <c r="AP21" s="751"/>
      <c r="AQ21" s="751"/>
      <c r="AR21" s="751"/>
      <c r="AS21" s="751"/>
      <c r="AT21" s="752"/>
      <c r="BS21" s="41"/>
      <c r="BT21" s="41"/>
      <c r="BU21" s="41"/>
      <c r="BV21" s="41"/>
      <c r="BW21" s="41"/>
      <c r="BX21" s="41"/>
      <c r="BY21" s="41"/>
      <c r="BZ21" s="41"/>
      <c r="CA21" s="41"/>
      <c r="CB21" s="41"/>
      <c r="CC21" s="41"/>
      <c r="CD21" s="41"/>
      <c r="CE21" s="41"/>
      <c r="CF21" s="41"/>
      <c r="CG21" s="41"/>
      <c r="CH21" s="41"/>
      <c r="CI21" s="41"/>
      <c r="CJ21" s="41"/>
      <c r="CK21" s="41"/>
      <c r="CL21" s="41"/>
      <c r="CM21" s="41"/>
    </row>
    <row r="22" spans="2:91" s="40" customFormat="1" ht="30" customHeight="1" thickBot="1">
      <c r="B22" s="788" t="s">
        <v>99</v>
      </c>
      <c r="C22" s="774"/>
      <c r="D22" s="774"/>
      <c r="E22" s="774"/>
      <c r="F22" s="774"/>
      <c r="G22" s="774"/>
      <c r="H22" s="774"/>
      <c r="I22" s="774"/>
      <c r="J22" s="775"/>
      <c r="K22" s="776" t="str">
        <f>IF(入力シート!I18="","",IF(入力シート!$I$18=入力シート!$CV$5,入力シート!$R$26,""))</f>
        <v/>
      </c>
      <c r="L22" s="777"/>
      <c r="M22" s="777"/>
      <c r="N22" s="777"/>
      <c r="O22" s="777"/>
      <c r="P22" s="777"/>
      <c r="Q22" s="777"/>
      <c r="R22" s="777"/>
      <c r="S22" s="777"/>
      <c r="T22" s="777"/>
      <c r="U22" s="777"/>
      <c r="V22" s="777"/>
      <c r="W22" s="777"/>
      <c r="X22" s="778"/>
      <c r="Y22" s="773" t="s">
        <v>100</v>
      </c>
      <c r="Z22" s="774"/>
      <c r="AA22" s="774"/>
      <c r="AB22" s="774"/>
      <c r="AC22" s="774"/>
      <c r="AD22" s="774"/>
      <c r="AE22" s="774"/>
      <c r="AF22" s="774"/>
      <c r="AG22" s="775"/>
      <c r="AH22" s="776" t="str">
        <f>IF(入力シート!I18="","",IF(入力シート!$I$18=入力シート!$CV$5,入力シート!$R$27,""))</f>
        <v/>
      </c>
      <c r="AI22" s="777"/>
      <c r="AJ22" s="777"/>
      <c r="AK22" s="777"/>
      <c r="AL22" s="777"/>
      <c r="AM22" s="777"/>
      <c r="AN22" s="777"/>
      <c r="AO22" s="777"/>
      <c r="AP22" s="777"/>
      <c r="AQ22" s="777"/>
      <c r="AR22" s="777"/>
      <c r="AS22" s="777"/>
      <c r="AT22" s="795"/>
      <c r="BS22" s="41"/>
      <c r="BT22" s="41"/>
      <c r="BU22" s="41"/>
      <c r="BV22" s="41"/>
      <c r="BW22" s="41"/>
      <c r="BX22" s="41"/>
      <c r="BY22" s="41"/>
      <c r="BZ22" s="41"/>
      <c r="CA22" s="41"/>
      <c r="CB22" s="41"/>
      <c r="CC22" s="41"/>
      <c r="CD22" s="41"/>
      <c r="CE22" s="41"/>
      <c r="CF22" s="41"/>
      <c r="CG22" s="41"/>
      <c r="CH22" s="41"/>
      <c r="CI22" s="41"/>
      <c r="CJ22" s="41"/>
      <c r="CK22" s="41"/>
      <c r="CL22" s="41"/>
      <c r="CM22" s="41"/>
    </row>
    <row r="23" spans="2:91" s="40" customFormat="1" ht="30" customHeight="1">
      <c r="B23" s="744" t="s">
        <v>41</v>
      </c>
      <c r="C23" s="745"/>
      <c r="D23" s="745"/>
      <c r="E23" s="745"/>
      <c r="F23" s="745"/>
      <c r="G23" s="745"/>
      <c r="H23" s="745"/>
      <c r="I23" s="745"/>
      <c r="J23" s="746"/>
      <c r="K23" s="782" t="str">
        <f>IF(入力シート!$I$18="","",IF(入力シート!$I$18=入力シート!$CV$5,PHONETIC(入力シート!$R$22),""))</f>
        <v/>
      </c>
      <c r="L23" s="783"/>
      <c r="M23" s="783"/>
      <c r="N23" s="783"/>
      <c r="O23" s="783"/>
      <c r="P23" s="783"/>
      <c r="Q23" s="783"/>
      <c r="R23" s="783"/>
      <c r="S23" s="783"/>
      <c r="T23" s="783"/>
      <c r="U23" s="783"/>
      <c r="V23" s="783"/>
      <c r="W23" s="783"/>
      <c r="X23" s="783"/>
      <c r="Y23" s="783"/>
      <c r="Z23" s="783"/>
      <c r="AA23" s="783"/>
      <c r="AB23" s="783"/>
      <c r="AC23" s="783"/>
      <c r="AD23" s="783"/>
      <c r="AE23" s="783"/>
      <c r="AF23" s="783"/>
      <c r="AG23" s="783"/>
      <c r="AH23" s="783"/>
      <c r="AI23" s="783"/>
      <c r="AJ23" s="783"/>
      <c r="AK23" s="784"/>
      <c r="AL23" s="785" t="s">
        <v>40</v>
      </c>
      <c r="AM23" s="786"/>
      <c r="AN23" s="786"/>
      <c r="AO23" s="786"/>
      <c r="AP23" s="786"/>
      <c r="AQ23" s="786"/>
      <c r="AR23" s="786"/>
      <c r="AS23" s="786"/>
      <c r="AT23" s="787"/>
      <c r="BS23" s="41"/>
      <c r="BT23" s="41"/>
      <c r="BU23" s="41"/>
      <c r="BV23" s="41"/>
      <c r="BW23" s="41"/>
      <c r="BX23" s="41"/>
      <c r="BY23" s="41"/>
      <c r="BZ23" s="41"/>
      <c r="CA23" s="41"/>
      <c r="CB23" s="41"/>
      <c r="CC23" s="41"/>
      <c r="CD23" s="41"/>
      <c r="CE23" s="41"/>
      <c r="CF23" s="41"/>
      <c r="CG23" s="41"/>
      <c r="CH23" s="41"/>
      <c r="CI23" s="41"/>
      <c r="CJ23" s="41"/>
      <c r="CK23" s="41"/>
      <c r="CL23" s="41"/>
      <c r="CM23" s="41"/>
    </row>
    <row r="24" spans="2:91" s="40" customFormat="1" ht="33.75" customHeight="1">
      <c r="B24" s="789" t="s">
        <v>39</v>
      </c>
      <c r="C24" s="790"/>
      <c r="D24" s="790"/>
      <c r="E24" s="790"/>
      <c r="F24" s="790"/>
      <c r="G24" s="790"/>
      <c r="H24" s="790"/>
      <c r="I24" s="790"/>
      <c r="J24" s="791"/>
      <c r="K24" s="747" t="str">
        <f>IF(入力シート!$I$18="","",IF(入力シート!$I$18=入力シート!$CV$5,入力シート!$R$20&amp;"　"&amp;入力シート!R21,""))</f>
        <v/>
      </c>
      <c r="L24" s="748"/>
      <c r="M24" s="748"/>
      <c r="N24" s="748"/>
      <c r="O24" s="748"/>
      <c r="P24" s="748"/>
      <c r="Q24" s="748"/>
      <c r="R24" s="748"/>
      <c r="S24" s="748"/>
      <c r="T24" s="748"/>
      <c r="U24" s="748"/>
      <c r="V24" s="748"/>
      <c r="W24" s="748"/>
      <c r="X24" s="748"/>
      <c r="Y24" s="748"/>
      <c r="Z24" s="748"/>
      <c r="AA24" s="748"/>
      <c r="AB24" s="748"/>
      <c r="AC24" s="748"/>
      <c r="AD24" s="748"/>
      <c r="AE24" s="748"/>
      <c r="AF24" s="748"/>
      <c r="AG24" s="748"/>
      <c r="AH24" s="748"/>
      <c r="AI24" s="748"/>
      <c r="AJ24" s="748"/>
      <c r="AK24" s="749"/>
      <c r="AL24" s="767"/>
      <c r="AM24" s="768"/>
      <c r="AN24" s="768"/>
      <c r="AO24" s="768"/>
      <c r="AP24" s="768"/>
      <c r="AQ24" s="768"/>
      <c r="AR24" s="768"/>
      <c r="AS24" s="768"/>
      <c r="AT24" s="769"/>
      <c r="BS24" s="41"/>
      <c r="BT24" s="41"/>
      <c r="BU24" s="41"/>
      <c r="BV24" s="41"/>
      <c r="BW24" s="41"/>
      <c r="BX24" s="41"/>
      <c r="BY24" s="41"/>
      <c r="BZ24" s="41"/>
      <c r="CA24" s="41"/>
      <c r="CB24" s="41"/>
      <c r="CC24" s="41"/>
      <c r="CD24" s="41"/>
      <c r="CE24" s="41"/>
      <c r="CF24" s="41"/>
      <c r="CG24" s="41"/>
      <c r="CH24" s="41"/>
      <c r="CI24" s="41"/>
      <c r="CJ24" s="41"/>
      <c r="CK24" s="41"/>
      <c r="CL24" s="41"/>
      <c r="CM24" s="41"/>
    </row>
    <row r="25" spans="2:91" s="40" customFormat="1" ht="33.75" customHeight="1" thickBot="1">
      <c r="B25" s="765" t="s">
        <v>38</v>
      </c>
      <c r="C25" s="766"/>
      <c r="D25" s="766"/>
      <c r="E25" s="766"/>
      <c r="F25" s="766"/>
      <c r="G25" s="766"/>
      <c r="H25" s="766"/>
      <c r="I25" s="766"/>
      <c r="J25" s="766"/>
      <c r="K25" s="750"/>
      <c r="L25" s="751"/>
      <c r="M25" s="751"/>
      <c r="N25" s="751"/>
      <c r="O25" s="751"/>
      <c r="P25" s="751"/>
      <c r="Q25" s="751"/>
      <c r="R25" s="751"/>
      <c r="S25" s="751"/>
      <c r="T25" s="751"/>
      <c r="U25" s="751"/>
      <c r="V25" s="751"/>
      <c r="W25" s="751"/>
      <c r="X25" s="751"/>
      <c r="Y25" s="751"/>
      <c r="Z25" s="751"/>
      <c r="AA25" s="751"/>
      <c r="AB25" s="751"/>
      <c r="AC25" s="751"/>
      <c r="AD25" s="751"/>
      <c r="AE25" s="751"/>
      <c r="AF25" s="751"/>
      <c r="AG25" s="751"/>
      <c r="AH25" s="751"/>
      <c r="AI25" s="751"/>
      <c r="AJ25" s="751"/>
      <c r="AK25" s="752"/>
      <c r="AL25" s="770"/>
      <c r="AM25" s="771"/>
      <c r="AN25" s="771"/>
      <c r="AO25" s="771"/>
      <c r="AP25" s="771"/>
      <c r="AQ25" s="771"/>
      <c r="AR25" s="771"/>
      <c r="AS25" s="771"/>
      <c r="AT25" s="772"/>
    </row>
    <row r="26" spans="2:91" s="40" customFormat="1" ht="9" customHeight="1"/>
    <row r="27" spans="2:91" s="40" customFormat="1" ht="20.25" customHeight="1">
      <c r="E27" s="40" t="s">
        <v>37</v>
      </c>
    </row>
    <row r="28" spans="2:91" s="40" customFormat="1" ht="22.5" customHeight="1">
      <c r="H28" s="40" t="s">
        <v>36</v>
      </c>
    </row>
    <row r="29" spans="2:91" s="40" customFormat="1" ht="22.5" customHeight="1">
      <c r="H29" s="40" t="s">
        <v>35</v>
      </c>
    </row>
    <row r="30" spans="2:91" s="40" customFormat="1" ht="22.5" customHeight="1">
      <c r="H30" s="40" t="s">
        <v>34</v>
      </c>
    </row>
    <row r="31" spans="2:91" s="40" customFormat="1" ht="22.5" customHeight="1">
      <c r="H31" s="40" t="s">
        <v>33</v>
      </c>
    </row>
    <row r="32" spans="2:91" s="40" customFormat="1" ht="22.5" customHeight="1">
      <c r="H32" s="40" t="s">
        <v>98</v>
      </c>
    </row>
    <row r="33" s="40" customFormat="1" ht="20.25" customHeight="1"/>
    <row r="34" s="40" customFormat="1" ht="20.25" customHeight="1"/>
    <row r="35" s="40" customFormat="1" ht="20.25" customHeight="1"/>
    <row r="36" s="40" customFormat="1" ht="20.25" customHeight="1"/>
    <row r="37" s="40" customFormat="1" ht="20.25" customHeight="1"/>
    <row r="38" s="40" customFormat="1" ht="20.25" customHeight="1"/>
    <row r="39" s="40" customFormat="1" ht="20.25" customHeight="1"/>
    <row r="40" s="40" customFormat="1" ht="20.25" customHeight="1"/>
    <row r="41" s="40" customFormat="1" ht="20.25" customHeight="1"/>
  </sheetData>
  <sheetProtection selectLockedCells="1"/>
  <mergeCells count="42">
    <mergeCell ref="BB15:CC17"/>
    <mergeCell ref="B12:AV12"/>
    <mergeCell ref="B14:H14"/>
    <mergeCell ref="O15:P15"/>
    <mergeCell ref="K19:AT19"/>
    <mergeCell ref="AA7:AU7"/>
    <mergeCell ref="AA8:AU8"/>
    <mergeCell ref="AA9:AU9"/>
    <mergeCell ref="AA10:AU10"/>
    <mergeCell ref="B24:J24"/>
    <mergeCell ref="AH22:AT22"/>
    <mergeCell ref="B23:J23"/>
    <mergeCell ref="B21:J21"/>
    <mergeCell ref="B19:J19"/>
    <mergeCell ref="B18:J18"/>
    <mergeCell ref="B17:J17"/>
    <mergeCell ref="B25:J25"/>
    <mergeCell ref="AL24:AT25"/>
    <mergeCell ref="Y22:AG22"/>
    <mergeCell ref="K22:X22"/>
    <mergeCell ref="K20:AT21"/>
    <mergeCell ref="K23:AK23"/>
    <mergeCell ref="K24:AK25"/>
    <mergeCell ref="AL23:AT23"/>
    <mergeCell ref="B22:J22"/>
    <mergeCell ref="B20:J20"/>
    <mergeCell ref="AF3:AU3"/>
    <mergeCell ref="B16:J16"/>
    <mergeCell ref="K17:AT18"/>
    <mergeCell ref="W15:X15"/>
    <mergeCell ref="Y15:Z15"/>
    <mergeCell ref="M15:N15"/>
    <mergeCell ref="Q15:R15"/>
    <mergeCell ref="K15:L15"/>
    <mergeCell ref="K16:AT16"/>
    <mergeCell ref="S15:T15"/>
    <mergeCell ref="B15:J15"/>
    <mergeCell ref="P6:T6"/>
    <mergeCell ref="Q7:Z7"/>
    <mergeCell ref="Q8:Z8"/>
    <mergeCell ref="Q9:Z9"/>
    <mergeCell ref="U15:V15"/>
  </mergeCells>
  <phoneticPr fontId="3"/>
  <pageMargins left="0.98425196850393704" right="0.78740157480314965" top="0.94488188976377963" bottom="0.78740157480314965" header="0.31496062992125984" footer="0.31496062992125984"/>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F0"/>
  </sheetPr>
  <dimension ref="B1:AV40"/>
  <sheetViews>
    <sheetView view="pageBreakPreview" zoomScaleNormal="100" zoomScaleSheetLayoutView="100" workbookViewId="0">
      <selection activeCell="Z9" sqref="Z9:AV9"/>
    </sheetView>
  </sheetViews>
  <sheetFormatPr defaultColWidth="1.75" defaultRowHeight="20.25" customHeight="1"/>
  <cols>
    <col min="1" max="1" width="0.75" style="39" customWidth="1"/>
    <col min="2" max="46" width="1.75" style="39"/>
    <col min="47" max="47" width="1.625" style="39" customWidth="1"/>
    <col min="48" max="16384" width="1.75" style="39"/>
  </cols>
  <sheetData>
    <row r="1" spans="2:48" ht="22.5" customHeight="1">
      <c r="P1" s="42" t="s">
        <v>52</v>
      </c>
    </row>
    <row r="2" spans="2:48" s="40" customFormat="1" ht="22.5" customHeight="1"/>
    <row r="3" spans="2:48" s="40" customFormat="1" ht="20.25" customHeight="1">
      <c r="AF3" s="809" t="str">
        <f>IF(入力シート!I4="","令和　　年　　月　　日",入力シート!I4)</f>
        <v>令和　　年　　月　　日</v>
      </c>
      <c r="AG3" s="809"/>
      <c r="AH3" s="809"/>
      <c r="AI3" s="809"/>
      <c r="AJ3" s="809"/>
      <c r="AK3" s="809"/>
      <c r="AL3" s="809"/>
      <c r="AM3" s="809"/>
      <c r="AN3" s="809"/>
      <c r="AO3" s="809"/>
      <c r="AP3" s="809"/>
      <c r="AQ3" s="809"/>
      <c r="AR3" s="809"/>
      <c r="AS3" s="809"/>
      <c r="AT3" s="809"/>
      <c r="AU3" s="809"/>
    </row>
    <row r="4" spans="2:48" s="40" customFormat="1" ht="20.25" customHeight="1"/>
    <row r="5" spans="2:48" s="40" customFormat="1" ht="33.75" customHeight="1">
      <c r="D5" s="40" t="s">
        <v>570</v>
      </c>
    </row>
    <row r="6" spans="2:48" s="40" customFormat="1" ht="22.5" customHeight="1">
      <c r="P6" s="40" t="s">
        <v>104</v>
      </c>
    </row>
    <row r="7" spans="2:48" s="40" customFormat="1" ht="30" customHeight="1">
      <c r="Q7" s="40" t="s">
        <v>49</v>
      </c>
      <c r="Z7" s="792" t="str">
        <f>IF(入力シート!N13="","",入力シート!N12&amp;入力シート!V12&amp;入力シート!N13)</f>
        <v/>
      </c>
      <c r="AA7" s="792"/>
      <c r="AB7" s="792"/>
      <c r="AC7" s="792"/>
      <c r="AD7" s="792"/>
      <c r="AE7" s="792"/>
      <c r="AF7" s="792"/>
      <c r="AG7" s="792"/>
      <c r="AH7" s="792"/>
      <c r="AI7" s="792"/>
      <c r="AJ7" s="792"/>
      <c r="AK7" s="792"/>
      <c r="AL7" s="792"/>
      <c r="AM7" s="792"/>
      <c r="AN7" s="792"/>
      <c r="AO7" s="792"/>
      <c r="AP7" s="792"/>
      <c r="AQ7" s="792"/>
      <c r="AR7" s="792"/>
      <c r="AS7" s="792"/>
      <c r="AT7" s="792"/>
      <c r="AU7" s="792"/>
      <c r="AV7" s="792"/>
    </row>
    <row r="8" spans="2:48" s="40" customFormat="1" ht="30" customHeight="1">
      <c r="Q8" s="40" t="s">
        <v>5</v>
      </c>
      <c r="Z8" s="792" t="str">
        <f>IF(入力シート!I6="","",入力シート!I6)</f>
        <v/>
      </c>
      <c r="AA8" s="792"/>
      <c r="AB8" s="792"/>
      <c r="AC8" s="792"/>
      <c r="AD8" s="792"/>
      <c r="AE8" s="792"/>
      <c r="AF8" s="792"/>
      <c r="AG8" s="792"/>
      <c r="AH8" s="792"/>
      <c r="AI8" s="792"/>
      <c r="AJ8" s="792"/>
      <c r="AK8" s="792"/>
      <c r="AL8" s="792"/>
      <c r="AM8" s="792"/>
      <c r="AN8" s="792"/>
      <c r="AO8" s="792"/>
      <c r="AP8" s="792"/>
      <c r="AQ8" s="792"/>
      <c r="AR8" s="792"/>
      <c r="AS8" s="792"/>
      <c r="AT8" s="792"/>
      <c r="AU8" s="792"/>
      <c r="AV8" s="792"/>
    </row>
    <row r="9" spans="2:48" s="40" customFormat="1" ht="30" customHeight="1">
      <c r="Q9" s="283" t="s">
        <v>635</v>
      </c>
      <c r="Z9" s="793" t="str">
        <f>IF(入力シート!I8="","",入力シート!I8)</f>
        <v/>
      </c>
      <c r="AA9" s="793"/>
      <c r="AB9" s="793"/>
      <c r="AC9" s="793"/>
      <c r="AD9" s="793"/>
      <c r="AE9" s="793"/>
      <c r="AF9" s="793"/>
      <c r="AG9" s="793"/>
      <c r="AH9" s="793"/>
      <c r="AI9" s="793"/>
      <c r="AJ9" s="793"/>
      <c r="AK9" s="793"/>
      <c r="AL9" s="793"/>
      <c r="AM9" s="793"/>
      <c r="AN9" s="793"/>
      <c r="AO9" s="793"/>
      <c r="AP9" s="793"/>
      <c r="AQ9" s="793"/>
      <c r="AR9" s="793"/>
      <c r="AS9" s="793"/>
      <c r="AT9" s="793"/>
      <c r="AU9" s="793"/>
      <c r="AV9" s="793"/>
    </row>
    <row r="10" spans="2:48" s="40" customFormat="1" ht="30" customHeight="1">
      <c r="Q10" s="283"/>
      <c r="Z10" s="284"/>
      <c r="AA10" s="284"/>
      <c r="AB10" s="793" t="str">
        <f>IF(入力シート!I9="","",入力シート!I9&amp;"　㊞")</f>
        <v/>
      </c>
      <c r="AC10" s="793"/>
      <c r="AD10" s="793"/>
      <c r="AE10" s="793"/>
      <c r="AF10" s="793"/>
      <c r="AG10" s="793"/>
      <c r="AH10" s="793"/>
      <c r="AI10" s="793"/>
      <c r="AJ10" s="793"/>
      <c r="AK10" s="793"/>
      <c r="AL10" s="793"/>
      <c r="AM10" s="793"/>
      <c r="AN10" s="793"/>
      <c r="AO10" s="793"/>
      <c r="AP10" s="793"/>
      <c r="AQ10" s="793"/>
      <c r="AR10" s="793"/>
      <c r="AS10" s="793"/>
      <c r="AT10" s="793"/>
      <c r="AU10" s="793"/>
      <c r="AV10" s="793"/>
    </row>
    <row r="11" spans="2:48" s="40" customFormat="1" ht="22.5" customHeight="1"/>
    <row r="12" spans="2:48" s="40" customFormat="1" ht="30" customHeight="1">
      <c r="B12" s="43"/>
      <c r="C12" s="41" t="s">
        <v>53</v>
      </c>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row>
    <row r="13" spans="2:48" s="40" customFormat="1" ht="30" customHeight="1">
      <c r="B13" s="40" t="s">
        <v>54</v>
      </c>
    </row>
    <row r="14" spans="2:48" s="40" customFormat="1" ht="22.5" customHeight="1">
      <c r="B14" s="44"/>
      <c r="C14" s="45"/>
      <c r="D14" s="45"/>
      <c r="E14" s="45"/>
      <c r="F14" s="45"/>
      <c r="G14" s="45"/>
      <c r="H14" s="45"/>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row>
    <row r="15" spans="2:48" s="40" customFormat="1" ht="22.5" customHeight="1">
      <c r="B15" s="45"/>
      <c r="C15" s="45"/>
      <c r="D15" s="45"/>
      <c r="E15" s="45"/>
      <c r="F15" s="45"/>
      <c r="G15" s="45"/>
      <c r="H15" s="45"/>
      <c r="I15" s="45"/>
      <c r="J15" s="45"/>
      <c r="K15" s="45"/>
      <c r="L15" s="45"/>
      <c r="M15" s="45"/>
      <c r="N15" s="45"/>
      <c r="O15" s="45"/>
      <c r="P15" s="45"/>
      <c r="Q15" s="47"/>
      <c r="R15" s="47"/>
      <c r="S15" s="45"/>
      <c r="T15" s="45"/>
      <c r="U15" s="45"/>
      <c r="V15" s="45" t="s">
        <v>55</v>
      </c>
      <c r="W15" s="45"/>
      <c r="X15" s="45"/>
      <c r="Y15" s="45"/>
      <c r="Z15" s="45"/>
      <c r="AA15" s="46"/>
      <c r="AB15" s="46"/>
      <c r="AC15" s="46"/>
      <c r="AD15" s="46"/>
      <c r="AE15" s="46"/>
      <c r="AF15" s="46"/>
      <c r="AG15" s="46"/>
      <c r="AH15" s="46"/>
      <c r="AI15" s="46"/>
      <c r="AJ15" s="46"/>
      <c r="AK15" s="46"/>
      <c r="AL15" s="46"/>
      <c r="AM15" s="46"/>
      <c r="AN15" s="46"/>
      <c r="AO15" s="46"/>
      <c r="AP15" s="46"/>
      <c r="AQ15" s="46"/>
      <c r="AR15" s="46"/>
      <c r="AS15" s="46"/>
      <c r="AT15" s="46"/>
    </row>
    <row r="16" spans="2:48" s="40" customFormat="1" ht="22.5" customHeight="1">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row>
    <row r="17" spans="2:46" s="40" customFormat="1" ht="22.5" customHeight="1">
      <c r="B17" s="810" t="s">
        <v>56</v>
      </c>
      <c r="C17" s="811"/>
      <c r="D17" s="811"/>
      <c r="E17" s="812"/>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19"/>
      <c r="AJ17" s="819"/>
      <c r="AK17" s="819"/>
      <c r="AL17" s="819"/>
      <c r="AM17" s="819"/>
      <c r="AN17" s="819"/>
      <c r="AO17" s="819"/>
      <c r="AP17" s="819"/>
      <c r="AQ17" s="819"/>
      <c r="AR17" s="819"/>
      <c r="AS17" s="819"/>
      <c r="AT17" s="45"/>
    </row>
    <row r="18" spans="2:46" s="40" customFormat="1" ht="22.5" customHeight="1">
      <c r="B18" s="813"/>
      <c r="C18" s="814"/>
      <c r="D18" s="814"/>
      <c r="E18" s="815"/>
      <c r="F18" s="820"/>
      <c r="G18" s="820"/>
      <c r="H18" s="820"/>
      <c r="I18" s="820"/>
      <c r="J18" s="820"/>
      <c r="K18" s="820"/>
      <c r="L18" s="820"/>
      <c r="M18" s="820"/>
      <c r="N18" s="820"/>
      <c r="O18" s="820"/>
      <c r="P18" s="820"/>
      <c r="Q18" s="820"/>
      <c r="R18" s="820"/>
      <c r="S18" s="820"/>
      <c r="T18" s="820"/>
      <c r="U18" s="820"/>
      <c r="V18" s="820"/>
      <c r="W18" s="820"/>
      <c r="X18" s="820"/>
      <c r="Y18" s="820"/>
      <c r="Z18" s="820"/>
      <c r="AA18" s="820"/>
      <c r="AB18" s="820"/>
      <c r="AC18" s="820"/>
      <c r="AD18" s="820"/>
      <c r="AE18" s="820"/>
      <c r="AF18" s="820"/>
      <c r="AG18" s="820"/>
      <c r="AH18" s="820"/>
      <c r="AI18" s="820"/>
      <c r="AJ18" s="820"/>
      <c r="AK18" s="820"/>
      <c r="AL18" s="820"/>
      <c r="AM18" s="820"/>
      <c r="AN18" s="820"/>
      <c r="AO18" s="820"/>
      <c r="AP18" s="820"/>
      <c r="AQ18" s="820"/>
      <c r="AR18" s="820"/>
      <c r="AS18" s="820"/>
      <c r="AT18" s="45"/>
    </row>
    <row r="19" spans="2:46" s="40" customFormat="1" ht="22.5" customHeight="1">
      <c r="B19" s="813"/>
      <c r="C19" s="814"/>
      <c r="D19" s="814"/>
      <c r="E19" s="815"/>
      <c r="F19" s="820"/>
      <c r="G19" s="820"/>
      <c r="H19" s="820"/>
      <c r="I19" s="820"/>
      <c r="J19" s="820"/>
      <c r="K19" s="820"/>
      <c r="L19" s="820"/>
      <c r="M19" s="820"/>
      <c r="N19" s="820"/>
      <c r="O19" s="820"/>
      <c r="P19" s="820"/>
      <c r="Q19" s="820"/>
      <c r="R19" s="820"/>
      <c r="S19" s="820"/>
      <c r="T19" s="820"/>
      <c r="U19" s="820"/>
      <c r="V19" s="820"/>
      <c r="W19" s="820"/>
      <c r="X19" s="820"/>
      <c r="Y19" s="820"/>
      <c r="Z19" s="820"/>
      <c r="AA19" s="820"/>
      <c r="AB19" s="820"/>
      <c r="AC19" s="820"/>
      <c r="AD19" s="820"/>
      <c r="AE19" s="820"/>
      <c r="AF19" s="820"/>
      <c r="AG19" s="820"/>
      <c r="AH19" s="820"/>
      <c r="AI19" s="820"/>
      <c r="AJ19" s="820"/>
      <c r="AK19" s="820"/>
      <c r="AL19" s="820"/>
      <c r="AM19" s="820"/>
      <c r="AN19" s="820"/>
      <c r="AO19" s="820"/>
      <c r="AP19" s="820"/>
      <c r="AQ19" s="820"/>
      <c r="AR19" s="820"/>
      <c r="AS19" s="820"/>
      <c r="AT19" s="48"/>
    </row>
    <row r="20" spans="2:46" s="40" customFormat="1" ht="22.5" customHeight="1">
      <c r="B20" s="813"/>
      <c r="C20" s="814"/>
      <c r="D20" s="814"/>
      <c r="E20" s="815"/>
      <c r="F20" s="820"/>
      <c r="G20" s="820"/>
      <c r="H20" s="820"/>
      <c r="I20" s="820"/>
      <c r="J20" s="820"/>
      <c r="K20" s="820"/>
      <c r="L20" s="820"/>
      <c r="M20" s="820"/>
      <c r="N20" s="820"/>
      <c r="O20" s="820"/>
      <c r="P20" s="820"/>
      <c r="Q20" s="820"/>
      <c r="R20" s="820"/>
      <c r="S20" s="820"/>
      <c r="T20" s="820"/>
      <c r="U20" s="820"/>
      <c r="V20" s="820"/>
      <c r="W20" s="820"/>
      <c r="X20" s="820"/>
      <c r="Y20" s="820"/>
      <c r="Z20" s="820"/>
      <c r="AA20" s="820"/>
      <c r="AB20" s="820"/>
      <c r="AC20" s="820"/>
      <c r="AD20" s="820"/>
      <c r="AE20" s="820"/>
      <c r="AF20" s="820"/>
      <c r="AG20" s="820"/>
      <c r="AH20" s="820"/>
      <c r="AI20" s="820"/>
      <c r="AJ20" s="820"/>
      <c r="AK20" s="820"/>
      <c r="AL20" s="820"/>
      <c r="AM20" s="820"/>
      <c r="AN20" s="820"/>
      <c r="AO20" s="820"/>
      <c r="AP20" s="820"/>
      <c r="AQ20" s="820"/>
      <c r="AR20" s="820"/>
      <c r="AS20" s="820"/>
      <c r="AT20" s="45"/>
    </row>
    <row r="21" spans="2:46" s="40" customFormat="1" ht="22.5" customHeight="1">
      <c r="B21" s="813"/>
      <c r="C21" s="814"/>
      <c r="D21" s="814"/>
      <c r="E21" s="815"/>
      <c r="F21" s="820"/>
      <c r="G21" s="820"/>
      <c r="H21" s="820"/>
      <c r="I21" s="820"/>
      <c r="J21" s="820"/>
      <c r="K21" s="820"/>
      <c r="L21" s="820"/>
      <c r="M21" s="820"/>
      <c r="N21" s="820"/>
      <c r="O21" s="820"/>
      <c r="P21" s="820"/>
      <c r="Q21" s="820"/>
      <c r="R21" s="820"/>
      <c r="S21" s="820"/>
      <c r="T21" s="820"/>
      <c r="U21" s="820"/>
      <c r="V21" s="820"/>
      <c r="W21" s="820"/>
      <c r="X21" s="820"/>
      <c r="Y21" s="820"/>
      <c r="Z21" s="820"/>
      <c r="AA21" s="820"/>
      <c r="AB21" s="820"/>
      <c r="AC21" s="820"/>
      <c r="AD21" s="820"/>
      <c r="AE21" s="820"/>
      <c r="AF21" s="820"/>
      <c r="AG21" s="820"/>
      <c r="AH21" s="820"/>
      <c r="AI21" s="820"/>
      <c r="AJ21" s="820"/>
      <c r="AK21" s="820"/>
      <c r="AL21" s="820"/>
      <c r="AM21" s="820"/>
      <c r="AN21" s="820"/>
      <c r="AO21" s="820"/>
      <c r="AP21" s="820"/>
      <c r="AQ21" s="820"/>
      <c r="AR21" s="820"/>
      <c r="AS21" s="820"/>
      <c r="AT21" s="45"/>
    </row>
    <row r="22" spans="2:46" s="40" customFormat="1" ht="22.5" customHeight="1">
      <c r="B22" s="813"/>
      <c r="C22" s="814"/>
      <c r="D22" s="814"/>
      <c r="E22" s="815"/>
      <c r="F22" s="820"/>
      <c r="G22" s="820"/>
      <c r="H22" s="820"/>
      <c r="I22" s="820"/>
      <c r="J22" s="820"/>
      <c r="K22" s="820"/>
      <c r="L22" s="820"/>
      <c r="M22" s="820"/>
      <c r="N22" s="820"/>
      <c r="O22" s="820"/>
      <c r="P22" s="820"/>
      <c r="Q22" s="820"/>
      <c r="R22" s="820"/>
      <c r="S22" s="820"/>
      <c r="T22" s="820"/>
      <c r="U22" s="820"/>
      <c r="V22" s="820"/>
      <c r="W22" s="820"/>
      <c r="X22" s="820"/>
      <c r="Y22" s="820"/>
      <c r="Z22" s="820"/>
      <c r="AA22" s="820"/>
      <c r="AB22" s="820"/>
      <c r="AC22" s="820"/>
      <c r="AD22" s="820"/>
      <c r="AE22" s="820"/>
      <c r="AF22" s="820"/>
      <c r="AG22" s="820"/>
      <c r="AH22" s="820"/>
      <c r="AI22" s="820"/>
      <c r="AJ22" s="820"/>
      <c r="AK22" s="820"/>
      <c r="AL22" s="820"/>
      <c r="AM22" s="820"/>
      <c r="AN22" s="820"/>
      <c r="AO22" s="820"/>
      <c r="AP22" s="820"/>
      <c r="AQ22" s="820"/>
      <c r="AR22" s="820"/>
      <c r="AS22" s="820"/>
      <c r="AT22" s="49"/>
    </row>
    <row r="23" spans="2:46" s="40" customFormat="1" ht="22.5" customHeight="1">
      <c r="B23" s="813"/>
      <c r="C23" s="814"/>
      <c r="D23" s="814"/>
      <c r="E23" s="815"/>
      <c r="F23" s="820"/>
      <c r="G23" s="820"/>
      <c r="H23" s="820"/>
      <c r="I23" s="820"/>
      <c r="J23" s="820"/>
      <c r="K23" s="820"/>
      <c r="L23" s="820"/>
      <c r="M23" s="820"/>
      <c r="N23" s="820"/>
      <c r="O23" s="820"/>
      <c r="P23" s="820"/>
      <c r="Q23" s="820"/>
      <c r="R23" s="820"/>
      <c r="S23" s="820"/>
      <c r="T23" s="820"/>
      <c r="U23" s="820"/>
      <c r="V23" s="820"/>
      <c r="W23" s="820"/>
      <c r="X23" s="820"/>
      <c r="Y23" s="820"/>
      <c r="Z23" s="820"/>
      <c r="AA23" s="820"/>
      <c r="AB23" s="820"/>
      <c r="AC23" s="820"/>
      <c r="AD23" s="820"/>
      <c r="AE23" s="820"/>
      <c r="AF23" s="820"/>
      <c r="AG23" s="820"/>
      <c r="AH23" s="820"/>
      <c r="AI23" s="820"/>
      <c r="AJ23" s="820"/>
      <c r="AK23" s="820"/>
      <c r="AL23" s="820"/>
      <c r="AM23" s="820"/>
      <c r="AN23" s="820"/>
      <c r="AO23" s="820"/>
      <c r="AP23" s="820"/>
      <c r="AQ23" s="820"/>
      <c r="AR23" s="820"/>
      <c r="AS23" s="820"/>
      <c r="AT23" s="45"/>
    </row>
    <row r="24" spans="2:46" s="40" customFormat="1" ht="22.5" customHeight="1">
      <c r="B24" s="813"/>
      <c r="C24" s="814"/>
      <c r="D24" s="814"/>
      <c r="E24" s="815"/>
      <c r="F24" s="820"/>
      <c r="G24" s="820"/>
      <c r="H24" s="820"/>
      <c r="I24" s="820"/>
      <c r="J24" s="820"/>
      <c r="K24" s="820"/>
      <c r="L24" s="820"/>
      <c r="M24" s="820"/>
      <c r="N24" s="820"/>
      <c r="O24" s="820"/>
      <c r="P24" s="820"/>
      <c r="Q24" s="820"/>
      <c r="R24" s="820"/>
      <c r="S24" s="820"/>
      <c r="T24" s="820"/>
      <c r="U24" s="820"/>
      <c r="V24" s="820"/>
      <c r="W24" s="820"/>
      <c r="X24" s="820"/>
      <c r="Y24" s="820"/>
      <c r="Z24" s="820"/>
      <c r="AA24" s="820"/>
      <c r="AB24" s="820"/>
      <c r="AC24" s="820"/>
      <c r="AD24" s="820"/>
      <c r="AE24" s="820"/>
      <c r="AF24" s="820"/>
      <c r="AG24" s="820"/>
      <c r="AH24" s="820"/>
      <c r="AI24" s="820"/>
      <c r="AJ24" s="820"/>
      <c r="AK24" s="820"/>
      <c r="AL24" s="820"/>
      <c r="AM24" s="820"/>
      <c r="AN24" s="820"/>
      <c r="AO24" s="820"/>
      <c r="AP24" s="820"/>
      <c r="AQ24" s="820"/>
      <c r="AR24" s="820"/>
      <c r="AS24" s="820"/>
      <c r="AT24" s="45"/>
    </row>
    <row r="25" spans="2:46" s="40" customFormat="1" ht="22.5" customHeight="1">
      <c r="B25" s="813"/>
      <c r="C25" s="814"/>
      <c r="D25" s="814"/>
      <c r="E25" s="815"/>
      <c r="F25" s="820"/>
      <c r="G25" s="820"/>
      <c r="H25" s="820"/>
      <c r="I25" s="820"/>
      <c r="J25" s="820"/>
      <c r="K25" s="820"/>
      <c r="L25" s="820"/>
      <c r="M25" s="820"/>
      <c r="N25" s="820"/>
      <c r="O25" s="820"/>
      <c r="P25" s="820"/>
      <c r="Q25" s="820"/>
      <c r="R25" s="820"/>
      <c r="S25" s="820"/>
      <c r="T25" s="820"/>
      <c r="U25" s="820"/>
      <c r="V25" s="820"/>
      <c r="W25" s="820"/>
      <c r="X25" s="820"/>
      <c r="Y25" s="820"/>
      <c r="Z25" s="820"/>
      <c r="AA25" s="820"/>
      <c r="AB25" s="820"/>
      <c r="AC25" s="820"/>
      <c r="AD25" s="820"/>
      <c r="AE25" s="820"/>
      <c r="AF25" s="820"/>
      <c r="AG25" s="820"/>
      <c r="AH25" s="820"/>
      <c r="AI25" s="820"/>
      <c r="AJ25" s="820"/>
      <c r="AK25" s="820"/>
      <c r="AL25" s="820"/>
      <c r="AM25" s="820"/>
      <c r="AN25" s="820"/>
      <c r="AO25" s="820"/>
      <c r="AP25" s="820"/>
      <c r="AQ25" s="820"/>
      <c r="AR25" s="820"/>
      <c r="AS25" s="820"/>
    </row>
    <row r="26" spans="2:46" s="40" customFormat="1" ht="22.5" customHeight="1">
      <c r="B26" s="813"/>
      <c r="C26" s="814"/>
      <c r="D26" s="814"/>
      <c r="E26" s="815"/>
      <c r="F26" s="820"/>
      <c r="G26" s="820"/>
      <c r="H26" s="820"/>
      <c r="I26" s="820"/>
      <c r="J26" s="820"/>
      <c r="K26" s="820"/>
      <c r="L26" s="820"/>
      <c r="M26" s="820"/>
      <c r="N26" s="820"/>
      <c r="O26" s="820"/>
      <c r="P26" s="820"/>
      <c r="Q26" s="820"/>
      <c r="R26" s="820"/>
      <c r="S26" s="820"/>
      <c r="T26" s="820"/>
      <c r="U26" s="820"/>
      <c r="V26" s="820"/>
      <c r="W26" s="820"/>
      <c r="X26" s="820"/>
      <c r="Y26" s="820"/>
      <c r="Z26" s="820"/>
      <c r="AA26" s="820"/>
      <c r="AB26" s="820"/>
      <c r="AC26" s="820"/>
      <c r="AD26" s="820"/>
      <c r="AE26" s="820"/>
      <c r="AF26" s="820"/>
      <c r="AG26" s="820"/>
      <c r="AH26" s="820"/>
      <c r="AI26" s="820"/>
      <c r="AJ26" s="820"/>
      <c r="AK26" s="820"/>
      <c r="AL26" s="820"/>
      <c r="AM26" s="820"/>
      <c r="AN26" s="820"/>
      <c r="AO26" s="820"/>
      <c r="AP26" s="820"/>
      <c r="AQ26" s="820"/>
      <c r="AR26" s="820"/>
      <c r="AS26" s="820"/>
    </row>
    <row r="27" spans="2:46" s="40" customFormat="1" ht="22.5" customHeight="1">
      <c r="B27" s="813"/>
      <c r="C27" s="814"/>
      <c r="D27" s="814"/>
      <c r="E27" s="815"/>
      <c r="F27" s="820"/>
      <c r="G27" s="820"/>
      <c r="H27" s="820"/>
      <c r="I27" s="820"/>
      <c r="J27" s="820"/>
      <c r="K27" s="820"/>
      <c r="L27" s="820"/>
      <c r="M27" s="820"/>
      <c r="N27" s="820"/>
      <c r="O27" s="820"/>
      <c r="P27" s="820"/>
      <c r="Q27" s="820"/>
      <c r="R27" s="820"/>
      <c r="S27" s="820"/>
      <c r="T27" s="820"/>
      <c r="U27" s="820"/>
      <c r="V27" s="820"/>
      <c r="W27" s="820"/>
      <c r="X27" s="820"/>
      <c r="Y27" s="820"/>
      <c r="Z27" s="820"/>
      <c r="AA27" s="820"/>
      <c r="AB27" s="820"/>
      <c r="AC27" s="820"/>
      <c r="AD27" s="820"/>
      <c r="AE27" s="820"/>
      <c r="AF27" s="820"/>
      <c r="AG27" s="820"/>
      <c r="AH27" s="820"/>
      <c r="AI27" s="820"/>
      <c r="AJ27" s="820"/>
      <c r="AK27" s="820"/>
      <c r="AL27" s="820"/>
      <c r="AM27" s="820"/>
      <c r="AN27" s="820"/>
      <c r="AO27" s="820"/>
      <c r="AP27" s="820"/>
      <c r="AQ27" s="820"/>
      <c r="AR27" s="820"/>
      <c r="AS27" s="820"/>
    </row>
    <row r="28" spans="2:46" s="40" customFormat="1" ht="22.5" customHeight="1">
      <c r="B28" s="816"/>
      <c r="C28" s="817"/>
      <c r="D28" s="817"/>
      <c r="E28" s="818"/>
      <c r="F28" s="821"/>
      <c r="G28" s="821"/>
      <c r="H28" s="821"/>
      <c r="I28" s="821"/>
      <c r="J28" s="821"/>
      <c r="K28" s="821"/>
      <c r="L28" s="821"/>
      <c r="M28" s="821"/>
      <c r="N28" s="821"/>
      <c r="O28" s="821"/>
      <c r="P28" s="821"/>
      <c r="Q28" s="821"/>
      <c r="R28" s="821"/>
      <c r="S28" s="821"/>
      <c r="T28" s="821"/>
      <c r="U28" s="821"/>
      <c r="V28" s="821"/>
      <c r="W28" s="821"/>
      <c r="X28" s="821"/>
      <c r="Y28" s="821"/>
      <c r="Z28" s="821"/>
      <c r="AA28" s="821"/>
      <c r="AB28" s="821"/>
      <c r="AC28" s="821"/>
      <c r="AD28" s="821"/>
      <c r="AE28" s="821"/>
      <c r="AF28" s="821"/>
      <c r="AG28" s="821"/>
      <c r="AH28" s="821"/>
      <c r="AI28" s="821"/>
      <c r="AJ28" s="821"/>
      <c r="AK28" s="821"/>
      <c r="AL28" s="821"/>
      <c r="AM28" s="821"/>
      <c r="AN28" s="821"/>
      <c r="AO28" s="821"/>
      <c r="AP28" s="821"/>
      <c r="AQ28" s="821"/>
      <c r="AR28" s="821"/>
      <c r="AS28" s="821"/>
    </row>
    <row r="29" spans="2:46" s="40" customFormat="1" ht="22.5" customHeight="1"/>
    <row r="30" spans="2:46" s="40" customFormat="1" ht="22.5" customHeight="1"/>
    <row r="31" spans="2:46" s="40" customFormat="1" ht="22.5" customHeight="1"/>
    <row r="32" spans="2:46" s="40" customFormat="1" ht="22.5" customHeight="1"/>
    <row r="33" s="40" customFormat="1" ht="22.5" customHeight="1"/>
    <row r="34" s="40" customFormat="1" ht="22.5" customHeight="1"/>
    <row r="35" s="40" customFormat="1" ht="22.5" customHeight="1"/>
    <row r="36" s="40" customFormat="1" ht="22.5" customHeight="1"/>
    <row r="37" s="40" customFormat="1" ht="20.25" customHeight="1"/>
    <row r="38" s="40" customFormat="1" ht="20.25" customHeight="1"/>
    <row r="39" s="40" customFormat="1" ht="20.25" customHeight="1"/>
    <row r="40" s="40" customFormat="1" ht="20.25" customHeight="1"/>
  </sheetData>
  <sheetProtection selectLockedCells="1"/>
  <mergeCells count="7">
    <mergeCell ref="AF3:AU3"/>
    <mergeCell ref="B17:E28"/>
    <mergeCell ref="F17:AS28"/>
    <mergeCell ref="Z7:AV7"/>
    <mergeCell ref="Z8:AV8"/>
    <mergeCell ref="AB10:AV10"/>
    <mergeCell ref="Z9:AV9"/>
  </mergeCells>
  <phoneticPr fontId="3"/>
  <pageMargins left="0.98425196850393704" right="0.78740157480314965"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入力上の注意 </vt:lpstr>
      <vt:lpstr>入力シート</vt:lpstr>
      <vt:lpstr>①申請書</vt:lpstr>
      <vt:lpstr>②様式1-2</vt:lpstr>
      <vt:lpstr>③様式1-3</vt:lpstr>
      <vt:lpstr>④測量等実績書</vt:lpstr>
      <vt:lpstr>⑤技術者経歴書</vt:lpstr>
      <vt:lpstr>⑥委任状</vt:lpstr>
      <vt:lpstr>⑦使用印鑑届</vt:lpstr>
      <vt:lpstr>⑧暴力団排除誓約書</vt:lpstr>
      <vt:lpstr>⑨登録票</vt:lpstr>
      <vt:lpstr>①申請書!Print_Area</vt:lpstr>
      <vt:lpstr>'②様式1-2'!Print_Area</vt:lpstr>
      <vt:lpstr>'③様式1-3'!Print_Area</vt:lpstr>
      <vt:lpstr>④測量等実績書!Print_Area</vt:lpstr>
      <vt:lpstr>⑤技術者経歴書!Print_Area</vt:lpstr>
      <vt:lpstr>⑥委任状!Print_Area</vt:lpstr>
      <vt:lpstr>⑦使用印鑑届!Print_Area</vt:lpstr>
      <vt:lpstr>⑨登録票!Print_Area</vt:lpstr>
      <vt:lpstr>入力シート!Print_Area</vt:lpstr>
      <vt:lpstr>'入力上の注意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2020-10-08T04:06:17Z</dcterms:created>
  <dcterms:modified xsi:type="dcterms:W3CDTF">2023-10-19T08:01:12Z</dcterms:modified>
</cp:coreProperties>
</file>