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180" firstSheet="1" activeTab="6"/>
  </bookViews>
  <sheets>
    <sheet name="入力上の注意" sheetId="10" r:id="rId1"/>
    <sheet name="入力シート" sheetId="8" r:id="rId2"/>
    <sheet name="①申請書" sheetId="1" r:id="rId3"/>
    <sheet name="②委任状" sheetId="4" r:id="rId4"/>
    <sheet name="③使用印鑑届" sheetId="5" r:id="rId5"/>
    <sheet name="④暴力団排除誓約書" sheetId="11" r:id="rId6"/>
    <sheet name="⑤工事登録票" sheetId="7" r:id="rId7"/>
  </sheets>
  <definedNames>
    <definedName name="_xlnm.Print_Area" localSheetId="2">①申請書!$A$4:$BE$47</definedName>
    <definedName name="_xlnm.Print_Area" localSheetId="3">②委任状!$A$1:$AV$32</definedName>
    <definedName name="_xlnm.Print_Area" localSheetId="4">③使用印鑑届!$A$1:$AV$29</definedName>
    <definedName name="_xlnm.Print_Area" localSheetId="6">⑤工事登録票!$A$4:$BP$133</definedName>
    <definedName name="_xlnm.Print_Area" localSheetId="1">入力シート!$A$1:$AD$45</definedName>
    <definedName name="_xlnm.Print_Area" localSheetId="0">入力上の注意!$A$1:$X$36</definedName>
  </definedNames>
  <calcPr calcId="162913"/>
</workbook>
</file>

<file path=xl/calcChain.xml><?xml version="1.0" encoding="utf-8"?>
<calcChain xmlns="http://schemas.openxmlformats.org/spreadsheetml/2006/main">
  <c r="K24" i="4" l="1"/>
  <c r="BH9" i="7" l="1"/>
  <c r="BF9" i="7"/>
  <c r="BD9" i="7"/>
  <c r="BB9" i="7"/>
  <c r="AZ9" i="7"/>
  <c r="H3" i="11"/>
  <c r="AH3" i="5"/>
  <c r="AF3" i="4"/>
  <c r="C14" i="1"/>
  <c r="J7" i="11" l="1"/>
  <c r="J9" i="11"/>
  <c r="Z10" i="5"/>
  <c r="Z9" i="5"/>
  <c r="Z8" i="5"/>
  <c r="Z7" i="5"/>
  <c r="AM97" i="7"/>
  <c r="AH5" i="1"/>
  <c r="J11" i="11" l="1"/>
  <c r="AM48" i="7"/>
  <c r="AO48" i="7"/>
  <c r="AM30" i="7"/>
  <c r="AO30" i="7"/>
  <c r="U52" i="7"/>
  <c r="W52" i="7"/>
  <c r="Y52" i="7"/>
  <c r="AA52" i="7"/>
  <c r="AC52" i="7"/>
  <c r="AE52" i="7"/>
  <c r="AG52" i="7"/>
  <c r="AI52" i="7"/>
  <c r="AK52" i="7"/>
  <c r="AM52" i="7"/>
  <c r="AO52" i="7"/>
  <c r="AQ52" i="7"/>
  <c r="AS52" i="7"/>
  <c r="AU52" i="7"/>
  <c r="AW52" i="7"/>
  <c r="AY52" i="7"/>
  <c r="BA52" i="7"/>
  <c r="BC52" i="7"/>
  <c r="BE52" i="7"/>
  <c r="BG52" i="7"/>
  <c r="BI52" i="7"/>
  <c r="BK52" i="7"/>
  <c r="BM52" i="7"/>
  <c r="S52" i="7"/>
  <c r="Q52" i="7"/>
  <c r="BK50" i="7"/>
  <c r="BM50" i="7"/>
  <c r="Z10" i="4" l="1"/>
  <c r="S29" i="1"/>
  <c r="T29" i="1"/>
  <c r="J12" i="11" l="1"/>
  <c r="AM46" i="7" l="1"/>
  <c r="AO46" i="7"/>
  <c r="AM28" i="7"/>
  <c r="AO28" i="7"/>
  <c r="AM36" i="7" l="1"/>
  <c r="AN36" i="7"/>
  <c r="AO36" i="7"/>
  <c r="AP36" i="7"/>
  <c r="AQ36" i="7"/>
  <c r="AR36" i="7"/>
  <c r="AS36" i="7"/>
  <c r="AT36" i="7"/>
  <c r="AM38" i="7"/>
  <c r="AO38" i="7"/>
  <c r="AQ38" i="7"/>
  <c r="AS38" i="7"/>
  <c r="AM20" i="7"/>
  <c r="AN20" i="7"/>
  <c r="AO20" i="7"/>
  <c r="AP20" i="7"/>
  <c r="AQ20" i="7"/>
  <c r="AR20" i="7"/>
  <c r="AS20" i="7"/>
  <c r="AT20" i="7"/>
  <c r="AM22" i="7"/>
  <c r="AO22" i="7"/>
  <c r="AQ22" i="7"/>
  <c r="AS22" i="7"/>
  <c r="AH21" i="1" l="1"/>
  <c r="AI21" i="1"/>
  <c r="AJ21" i="1"/>
  <c r="AK21" i="1"/>
  <c r="AH22" i="1"/>
  <c r="AJ22" i="1"/>
  <c r="AB21" i="1"/>
  <c r="AC21" i="1"/>
  <c r="AD21" i="1"/>
  <c r="AE21" i="1"/>
  <c r="AF21" i="1"/>
  <c r="AG21" i="1"/>
  <c r="AB22" i="1"/>
  <c r="AD22" i="1"/>
  <c r="AF22" i="1"/>
  <c r="AB19" i="1"/>
  <c r="AD19" i="1"/>
  <c r="AF19" i="1"/>
  <c r="AH19" i="1"/>
  <c r="AJ19" i="1"/>
  <c r="AG40" i="7"/>
  <c r="AI40" i="7"/>
  <c r="AK40" i="7"/>
  <c r="AM40" i="7"/>
  <c r="AO40" i="7"/>
  <c r="AQ40" i="7"/>
  <c r="AS40" i="7"/>
  <c r="AI36" i="7"/>
  <c r="AJ36" i="7"/>
  <c r="AK36" i="7"/>
  <c r="AL36" i="7"/>
  <c r="AI38" i="7"/>
  <c r="AK38" i="7"/>
  <c r="AG24" i="7"/>
  <c r="AI24" i="7"/>
  <c r="AK24" i="7"/>
  <c r="AM24" i="7"/>
  <c r="AO24" i="7"/>
  <c r="AQ24" i="7"/>
  <c r="AS24" i="7"/>
  <c r="AI20" i="7"/>
  <c r="AJ20" i="7"/>
  <c r="AK20" i="7"/>
  <c r="AL20" i="7"/>
  <c r="AI22" i="7"/>
  <c r="AK22" i="7"/>
  <c r="AO63" i="7" l="1"/>
  <c r="AX46" i="1"/>
  <c r="GA32" i="1" l="1"/>
  <c r="GB32" i="1"/>
  <c r="BD32" i="1" l="1"/>
  <c r="AZ32" i="1"/>
  <c r="BB32" i="1"/>
  <c r="AX32" i="1"/>
  <c r="BC32" i="1"/>
  <c r="AY32" i="1"/>
  <c r="BA32" i="1"/>
  <c r="BN16" i="7" l="1"/>
  <c r="BM16" i="7"/>
  <c r="BL16" i="7"/>
  <c r="BK16" i="7"/>
  <c r="BM18" i="7"/>
  <c r="BK18" i="7"/>
  <c r="BJ16" i="7"/>
  <c r="BI16" i="7"/>
  <c r="BH16" i="7"/>
  <c r="BG16" i="7"/>
  <c r="BF16" i="7"/>
  <c r="BE16" i="7"/>
  <c r="BD16" i="7"/>
  <c r="BC16" i="7"/>
  <c r="BB16" i="7"/>
  <c r="BA16" i="7"/>
  <c r="BI18" i="7"/>
  <c r="BG18" i="7"/>
  <c r="BE18" i="7"/>
  <c r="BC18" i="7"/>
  <c r="BA18" i="7"/>
  <c r="AW16" i="1"/>
  <c r="BE16" i="1"/>
  <c r="BD16" i="1"/>
  <c r="BC16" i="1"/>
  <c r="BB16" i="1"/>
  <c r="BA16" i="1"/>
  <c r="AZ16" i="1"/>
  <c r="AY16" i="1"/>
  <c r="AX16" i="1"/>
  <c r="BD17" i="1"/>
  <c r="BB17" i="1"/>
  <c r="AZ17" i="1"/>
  <c r="AX17" i="1"/>
  <c r="AC44" i="7" l="1"/>
  <c r="BX12" i="8" l="1"/>
  <c r="BM34" i="7" l="1"/>
  <c r="AG32" i="7"/>
  <c r="BE32" i="7"/>
  <c r="S32" i="7"/>
  <c r="AI32" i="7"/>
  <c r="AY32" i="7"/>
  <c r="Q34" i="7"/>
  <c r="Y34" i="7"/>
  <c r="AG34" i="7"/>
  <c r="AW34" i="7"/>
  <c r="BE34" i="7"/>
  <c r="U32" i="7"/>
  <c r="AC32" i="7"/>
  <c r="AK32" i="7"/>
  <c r="AS32" i="7"/>
  <c r="BA32" i="7"/>
  <c r="BI32" i="7"/>
  <c r="S34" i="7"/>
  <c r="AA34" i="7"/>
  <c r="AI34" i="7"/>
  <c r="AQ34" i="7"/>
  <c r="AY34" i="7"/>
  <c r="BG34" i="7"/>
  <c r="W32" i="7"/>
  <c r="AE32" i="7"/>
  <c r="AM32" i="7"/>
  <c r="AU32" i="7"/>
  <c r="BC32" i="7"/>
  <c r="BK32" i="7"/>
  <c r="U34" i="7"/>
  <c r="AC34" i="7"/>
  <c r="AK34" i="7"/>
  <c r="AS34" i="7"/>
  <c r="BA34" i="7"/>
  <c r="BI34" i="7"/>
  <c r="Y32" i="7"/>
  <c r="AW32" i="7"/>
  <c r="BM32" i="7"/>
  <c r="W34" i="7"/>
  <c r="AE34" i="7"/>
  <c r="AM34" i="7"/>
  <c r="AU34" i="7"/>
  <c r="BC34" i="7"/>
  <c r="BK34" i="7"/>
  <c r="Q32" i="7"/>
  <c r="AO32" i="7"/>
  <c r="AA32" i="7"/>
  <c r="AQ32" i="7"/>
  <c r="BG32" i="7"/>
  <c r="AO34" i="7"/>
  <c r="AG31" i="8"/>
  <c r="AE46" i="7"/>
  <c r="AC46" i="7"/>
  <c r="AA46" i="7"/>
  <c r="AK32" i="1" l="1"/>
  <c r="BD27" i="1"/>
  <c r="BB27" i="1"/>
  <c r="AZ27" i="1"/>
  <c r="AX27" i="1"/>
  <c r="AV27" i="1"/>
  <c r="AT27" i="1"/>
  <c r="AR27" i="1"/>
  <c r="AP27" i="1"/>
  <c r="AN27" i="1"/>
  <c r="AL27" i="1"/>
  <c r="AJ27" i="1"/>
  <c r="AH27" i="1"/>
  <c r="AF27" i="1"/>
  <c r="AD27" i="1"/>
  <c r="AB27" i="1"/>
  <c r="Z27" i="1"/>
  <c r="X27" i="1"/>
  <c r="V27" i="1"/>
  <c r="T27" i="1"/>
  <c r="R27" i="1"/>
  <c r="P27" i="1"/>
  <c r="N27" i="1"/>
  <c r="L27" i="1"/>
  <c r="J27" i="1"/>
  <c r="H27" i="1"/>
  <c r="BA44" i="1"/>
  <c r="AF44" i="1"/>
  <c r="U44" i="1"/>
  <c r="AO44" i="1"/>
  <c r="U43" i="1"/>
  <c r="H44" i="1"/>
  <c r="H43" i="1"/>
  <c r="J44" i="1"/>
  <c r="J43" i="1"/>
  <c r="AP39" i="1" l="1"/>
  <c r="AV132" i="7" l="1"/>
  <c r="DT79" i="7" l="1"/>
  <c r="DT77" i="7"/>
  <c r="DT75" i="7"/>
  <c r="DT73" i="7"/>
  <c r="DT71" i="7"/>
  <c r="DT69" i="7"/>
  <c r="M79" i="7" l="1"/>
  <c r="U79" i="7"/>
  <c r="AC79" i="7"/>
  <c r="Y79" i="7"/>
  <c r="S79" i="7"/>
  <c r="O79" i="7"/>
  <c r="W79" i="7"/>
  <c r="AE79" i="7"/>
  <c r="Q79" i="7"/>
  <c r="AA79" i="7"/>
  <c r="AE44" i="7"/>
  <c r="AA44" i="7"/>
  <c r="Y44" i="7"/>
  <c r="U44" i="7"/>
  <c r="S44" i="7"/>
  <c r="Q44" i="7"/>
  <c r="AH36" i="7" l="1"/>
  <c r="AG36" i="7"/>
  <c r="AF36" i="7"/>
  <c r="AE36" i="7"/>
  <c r="AD36" i="7"/>
  <c r="AC36" i="7"/>
  <c r="AB36" i="7"/>
  <c r="AA36" i="7"/>
  <c r="Z36" i="7"/>
  <c r="Y36" i="7"/>
  <c r="X36" i="7"/>
  <c r="W36" i="7"/>
  <c r="V36" i="7"/>
  <c r="U36" i="7"/>
  <c r="T36" i="7"/>
  <c r="S36" i="7"/>
  <c r="R36" i="7"/>
  <c r="Q36" i="7"/>
  <c r="N97" i="7"/>
  <c r="L97" i="7"/>
  <c r="BI50" i="7"/>
  <c r="BG50" i="7"/>
  <c r="BE50" i="7"/>
  <c r="BC50" i="7"/>
  <c r="BA50" i="7"/>
  <c r="AY50" i="7"/>
  <c r="AW50" i="7"/>
  <c r="AU50" i="7"/>
  <c r="AS50" i="7"/>
  <c r="AQ50" i="7"/>
  <c r="AO50" i="7"/>
  <c r="AM50" i="7"/>
  <c r="AK50" i="7"/>
  <c r="AI50" i="7"/>
  <c r="AG50" i="7"/>
  <c r="AE50" i="7"/>
  <c r="AC50" i="7"/>
  <c r="AA50" i="7"/>
  <c r="Y50" i="7"/>
  <c r="W50" i="7"/>
  <c r="U50" i="7"/>
  <c r="S50" i="7"/>
  <c r="Q50" i="7"/>
  <c r="AK48" i="7"/>
  <c r="AI48" i="7"/>
  <c r="AG48" i="7"/>
  <c r="AE48" i="7"/>
  <c r="AC48" i="7"/>
  <c r="AA48" i="7"/>
  <c r="Y48" i="7"/>
  <c r="W48" i="7"/>
  <c r="U48" i="7"/>
  <c r="S48" i="7"/>
  <c r="Q48" i="7"/>
  <c r="AK46" i="7"/>
  <c r="AI46" i="7"/>
  <c r="AG46" i="7"/>
  <c r="Y46" i="7"/>
  <c r="W46" i="7"/>
  <c r="U46" i="7"/>
  <c r="S46" i="7"/>
  <c r="Q46" i="7"/>
  <c r="AS42" i="7"/>
  <c r="AQ42" i="7"/>
  <c r="AO42" i="7"/>
  <c r="AM42" i="7"/>
  <c r="AK42" i="7"/>
  <c r="AI42" i="7"/>
  <c r="AG42" i="7"/>
  <c r="AE42" i="7"/>
  <c r="AC42" i="7"/>
  <c r="AA42" i="7"/>
  <c r="Y42" i="7"/>
  <c r="W42" i="7"/>
  <c r="U42" i="7"/>
  <c r="S42" i="7"/>
  <c r="Q42" i="7"/>
  <c r="AE40" i="7"/>
  <c r="AC40" i="7"/>
  <c r="AA40" i="7"/>
  <c r="Y40" i="7"/>
  <c r="W40" i="7"/>
  <c r="U40" i="7"/>
  <c r="S40" i="7"/>
  <c r="Q40" i="7"/>
  <c r="AG38" i="7"/>
  <c r="AE38" i="7"/>
  <c r="AC38" i="7"/>
  <c r="AA38" i="7"/>
  <c r="Y38" i="7"/>
  <c r="W38" i="7"/>
  <c r="U38" i="7"/>
  <c r="S38" i="7"/>
  <c r="Q38" i="7"/>
  <c r="BB15" i="4"/>
  <c r="O15" i="4"/>
  <c r="M15" i="4"/>
  <c r="K15" i="4"/>
  <c r="Y15" i="4"/>
  <c r="W15" i="4"/>
  <c r="U15" i="4"/>
  <c r="S15" i="4"/>
  <c r="AH22" i="4"/>
  <c r="K22" i="4"/>
  <c r="K17" i="4"/>
  <c r="K20" i="4"/>
  <c r="K23" i="4"/>
  <c r="K19" i="4"/>
  <c r="K16" i="4"/>
  <c r="AM63" i="7" l="1"/>
  <c r="AK63" i="7"/>
  <c r="AI63" i="7"/>
  <c r="AG63" i="7"/>
  <c r="AE63" i="7"/>
  <c r="AC63" i="7"/>
  <c r="AA63" i="7"/>
  <c r="Y63" i="7"/>
  <c r="W63" i="7"/>
  <c r="U63" i="7"/>
  <c r="S63" i="7"/>
  <c r="Q63" i="7"/>
  <c r="AM61" i="7"/>
  <c r="AK61" i="7"/>
  <c r="AI61" i="7"/>
  <c r="AG61" i="7"/>
  <c r="AE61" i="7"/>
  <c r="AC61" i="7"/>
  <c r="AA61" i="7"/>
  <c r="Y61" i="7"/>
  <c r="W61" i="7"/>
  <c r="U61" i="7"/>
  <c r="S61" i="7"/>
  <c r="Q61" i="7"/>
  <c r="AK30" i="7"/>
  <c r="AI30" i="7"/>
  <c r="AG30" i="7"/>
  <c r="AE30" i="7"/>
  <c r="AC30" i="7"/>
  <c r="AA30" i="7"/>
  <c r="Y30" i="7"/>
  <c r="W30" i="7"/>
  <c r="U30" i="7"/>
  <c r="S30" i="7"/>
  <c r="Q30" i="7"/>
  <c r="AK28" i="7"/>
  <c r="AI28" i="7"/>
  <c r="AG28" i="7"/>
  <c r="AE28" i="7"/>
  <c r="AC28" i="7"/>
  <c r="AA28" i="7"/>
  <c r="Y28" i="7"/>
  <c r="W28" i="7"/>
  <c r="U28" i="7"/>
  <c r="S28" i="7"/>
  <c r="Q28" i="7"/>
  <c r="AE24" i="7"/>
  <c r="AC24" i="7"/>
  <c r="AA24" i="7"/>
  <c r="Y24" i="7"/>
  <c r="W24" i="7"/>
  <c r="U24" i="7"/>
  <c r="S24" i="7"/>
  <c r="Q24" i="7"/>
  <c r="AG22" i="7"/>
  <c r="AE22" i="7"/>
  <c r="AC22" i="7"/>
  <c r="AA22" i="7"/>
  <c r="Y22" i="7"/>
  <c r="W22" i="7"/>
  <c r="U22" i="7"/>
  <c r="S22" i="7"/>
  <c r="Q22" i="7"/>
  <c r="AH20" i="7"/>
  <c r="AG20" i="7"/>
  <c r="AF20" i="7"/>
  <c r="AE20" i="7"/>
  <c r="AD20" i="7"/>
  <c r="AC20" i="7"/>
  <c r="AB20" i="7"/>
  <c r="AA20" i="7"/>
  <c r="Z20" i="7"/>
  <c r="Y20" i="7"/>
  <c r="X20" i="7"/>
  <c r="W20" i="7"/>
  <c r="V20" i="7"/>
  <c r="U20" i="7"/>
  <c r="T20" i="7"/>
  <c r="S20" i="7"/>
  <c r="R20" i="7"/>
  <c r="Q20" i="7"/>
  <c r="AY18" i="7"/>
  <c r="AW18" i="7"/>
  <c r="AU18" i="7"/>
  <c r="AS18" i="7"/>
  <c r="AQ18" i="7"/>
  <c r="AO18" i="7"/>
  <c r="AM18" i="7"/>
  <c r="AK18" i="7"/>
  <c r="AI18" i="7"/>
  <c r="AG18" i="7"/>
  <c r="AE18" i="7"/>
  <c r="AC18" i="7"/>
  <c r="AA18" i="7"/>
  <c r="Y18" i="7"/>
  <c r="W18" i="7"/>
  <c r="U18" i="7"/>
  <c r="S18" i="7"/>
  <c r="Q18" i="7"/>
  <c r="O18" i="7"/>
  <c r="M18"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AW46" i="1"/>
  <c r="AV46" i="1"/>
  <c r="AU46" i="1"/>
  <c r="AT46" i="1"/>
  <c r="AS46" i="1"/>
  <c r="AR46" i="1"/>
  <c r="AQ46" i="1"/>
  <c r="AP46" i="1"/>
  <c r="AO46" i="1"/>
  <c r="AN46" i="1"/>
  <c r="AM46" i="1"/>
  <c r="AL46" i="1"/>
  <c r="Z47" i="1"/>
  <c r="X47" i="1"/>
  <c r="V47" i="1"/>
  <c r="T47" i="1"/>
  <c r="R47" i="1"/>
  <c r="P47" i="1"/>
  <c r="N47" i="1"/>
  <c r="L47" i="1"/>
  <c r="J47" i="1"/>
  <c r="AA46" i="1"/>
  <c r="Z46" i="1"/>
  <c r="Y46" i="1"/>
  <c r="X46" i="1"/>
  <c r="W46" i="1"/>
  <c r="V46" i="1"/>
  <c r="U46" i="1"/>
  <c r="T46" i="1"/>
  <c r="S46" i="1"/>
  <c r="R46" i="1"/>
  <c r="Q46" i="1"/>
  <c r="P46" i="1"/>
  <c r="O46" i="1"/>
  <c r="N46" i="1"/>
  <c r="M46" i="1"/>
  <c r="L46" i="1"/>
  <c r="K46" i="1"/>
  <c r="J46" i="1"/>
  <c r="I46" i="1"/>
  <c r="H47" i="1"/>
  <c r="H46" i="1"/>
  <c r="AP29" i="1"/>
  <c r="AO29" i="1"/>
  <c r="AN29" i="1"/>
  <c r="AM29" i="1"/>
  <c r="AL29" i="1"/>
  <c r="AK29" i="1"/>
  <c r="AJ29" i="1"/>
  <c r="AI29" i="1"/>
  <c r="AH29" i="1"/>
  <c r="AG29" i="1"/>
  <c r="AF29" i="1"/>
  <c r="AE29" i="1"/>
  <c r="R29" i="1"/>
  <c r="Q29" i="1"/>
  <c r="P29" i="1"/>
  <c r="O29" i="1"/>
  <c r="N29" i="1"/>
  <c r="M29" i="1"/>
  <c r="L29" i="1"/>
  <c r="K29" i="1"/>
  <c r="J29" i="1"/>
  <c r="I29" i="1"/>
  <c r="H29" i="1"/>
  <c r="BA24" i="1"/>
  <c r="AY24" i="1"/>
  <c r="AW24" i="1"/>
  <c r="AU24" i="1"/>
  <c r="AS24" i="1"/>
  <c r="AQ24" i="1"/>
  <c r="AO24" i="1"/>
  <c r="AE24" i="1"/>
  <c r="AC24" i="1"/>
  <c r="AA24" i="1"/>
  <c r="Y24" i="1"/>
  <c r="BD26" i="1"/>
  <c r="BB26" i="1"/>
  <c r="AZ26" i="1"/>
  <c r="AX26" i="1"/>
  <c r="AV26" i="1"/>
  <c r="AT26" i="1"/>
  <c r="AR26" i="1"/>
  <c r="AP26" i="1"/>
  <c r="AN26" i="1"/>
  <c r="AL26" i="1"/>
  <c r="AJ26" i="1"/>
  <c r="AH26" i="1"/>
  <c r="AF26" i="1"/>
  <c r="AD26" i="1"/>
  <c r="AB26" i="1"/>
  <c r="Z26" i="1"/>
  <c r="X26" i="1"/>
  <c r="V26" i="1"/>
  <c r="T26" i="1"/>
  <c r="R26" i="1"/>
  <c r="P26" i="1"/>
  <c r="N26" i="1"/>
  <c r="L26" i="1"/>
  <c r="J26" i="1"/>
  <c r="H26" i="1"/>
  <c r="Z22" i="1"/>
  <c r="X22" i="1"/>
  <c r="V22" i="1"/>
  <c r="T22" i="1"/>
  <c r="R22" i="1"/>
  <c r="P22" i="1"/>
  <c r="N22" i="1"/>
  <c r="L22" i="1"/>
  <c r="J22" i="1"/>
  <c r="AA21" i="1"/>
  <c r="Z21" i="1"/>
  <c r="Y21" i="1"/>
  <c r="X21" i="1"/>
  <c r="W21" i="1"/>
  <c r="V21" i="1"/>
  <c r="U21" i="1"/>
  <c r="T21" i="1"/>
  <c r="S21" i="1"/>
  <c r="R21" i="1"/>
  <c r="Q21" i="1"/>
  <c r="P21" i="1"/>
  <c r="O21" i="1"/>
  <c r="N21" i="1"/>
  <c r="M21" i="1"/>
  <c r="L21" i="1"/>
  <c r="K21" i="1"/>
  <c r="J21" i="1"/>
  <c r="I21" i="1"/>
  <c r="H22" i="1"/>
  <c r="H21" i="1"/>
  <c r="Z19" i="1"/>
  <c r="X19" i="1"/>
  <c r="V19" i="1"/>
  <c r="T19" i="1"/>
  <c r="R19" i="1"/>
  <c r="P19" i="1"/>
  <c r="N19" i="1"/>
  <c r="L19" i="1"/>
  <c r="J19" i="1"/>
  <c r="H19" i="1"/>
  <c r="AV17" i="1"/>
  <c r="AT17" i="1"/>
  <c r="AR17" i="1"/>
  <c r="AP17" i="1"/>
  <c r="AN17" i="1"/>
  <c r="AL17" i="1"/>
  <c r="AJ17" i="1"/>
  <c r="AH17" i="1"/>
  <c r="AF17" i="1"/>
  <c r="AD17" i="1"/>
  <c r="AB17" i="1"/>
  <c r="Z17" i="1"/>
  <c r="X17" i="1"/>
  <c r="V17" i="1"/>
  <c r="T17" i="1"/>
  <c r="R17" i="1"/>
  <c r="P17" i="1"/>
  <c r="N17" i="1"/>
  <c r="L17" i="1"/>
  <c r="J17" i="1"/>
  <c r="H17"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AZ7" i="7" l="1"/>
  <c r="BV9" i="7" s="1"/>
  <c r="AB97" i="7"/>
  <c r="Z97" i="7"/>
  <c r="X97" i="7"/>
  <c r="V97" i="7"/>
  <c r="T97" i="7"/>
  <c r="R97" i="7"/>
  <c r="BB5" i="1" l="1"/>
  <c r="AZ5" i="1"/>
  <c r="AX5" i="1"/>
  <c r="AV5" i="1"/>
  <c r="AT5" i="1"/>
  <c r="AR5" i="1"/>
  <c r="AM5" i="1"/>
  <c r="AE5" i="1"/>
  <c r="AC5" i="1"/>
  <c r="H24" i="1" l="1"/>
  <c r="AL47" i="1" l="1"/>
  <c r="AJ95" i="7" l="1"/>
  <c r="AV130" i="7"/>
  <c r="AV128" i="7"/>
  <c r="AV126" i="7"/>
  <c r="AV124" i="7"/>
  <c r="AV122" i="7"/>
  <c r="AV120" i="7"/>
  <c r="AV118" i="7"/>
  <c r="AV116" i="7"/>
  <c r="AV114" i="7"/>
  <c r="AV112" i="7"/>
  <c r="AV110" i="7"/>
  <c r="AV108" i="7"/>
  <c r="AV106" i="7"/>
  <c r="AV104" i="7"/>
  <c r="U132" i="7"/>
  <c r="U130" i="7"/>
  <c r="U128" i="7"/>
  <c r="U126" i="7"/>
  <c r="U124" i="7"/>
  <c r="U122" i="7"/>
  <c r="U120" i="7"/>
  <c r="U118" i="7"/>
  <c r="U116" i="7"/>
  <c r="U114" i="7"/>
  <c r="U112" i="7"/>
  <c r="U110" i="7"/>
  <c r="U108" i="7"/>
  <c r="U106" i="7"/>
  <c r="U104" i="7"/>
  <c r="M73" i="7"/>
  <c r="AE75" i="7"/>
  <c r="O71" i="7"/>
  <c r="Q69" i="7"/>
  <c r="BK67" i="7"/>
  <c r="BI67" i="7"/>
  <c r="BG67" i="7"/>
  <c r="BE67" i="7"/>
  <c r="BC67" i="7"/>
  <c r="BA67" i="7"/>
  <c r="AY67" i="7"/>
  <c r="AW67" i="7"/>
  <c r="AU67" i="7"/>
  <c r="AS67" i="7"/>
  <c r="AQ67" i="7"/>
  <c r="AO67" i="7"/>
  <c r="AM67" i="7"/>
  <c r="AK67" i="7"/>
  <c r="AI67" i="7"/>
  <c r="AG67" i="7"/>
  <c r="AE67" i="7"/>
  <c r="AC67" i="7"/>
  <c r="AA67" i="7"/>
  <c r="Y67" i="7"/>
  <c r="W67" i="7"/>
  <c r="U67" i="7"/>
  <c r="S67" i="7"/>
  <c r="Q67" i="7"/>
  <c r="BK65" i="7"/>
  <c r="BI65" i="7"/>
  <c r="BG65" i="7"/>
  <c r="BE65" i="7"/>
  <c r="BC65" i="7"/>
  <c r="BA65" i="7"/>
  <c r="AY65" i="7"/>
  <c r="AW65" i="7"/>
  <c r="AU65" i="7"/>
  <c r="AS65" i="7"/>
  <c r="AQ65" i="7"/>
  <c r="AO65" i="7"/>
  <c r="AM65" i="7"/>
  <c r="AK65" i="7"/>
  <c r="AI65" i="7"/>
  <c r="AG65" i="7"/>
  <c r="AE65" i="7"/>
  <c r="AC65" i="7"/>
  <c r="AA65" i="7"/>
  <c r="Y65" i="7"/>
  <c r="W65" i="7"/>
  <c r="U65" i="7"/>
  <c r="S65" i="7"/>
  <c r="Q65" i="7"/>
  <c r="AJ59" i="7"/>
  <c r="AE26" i="7"/>
  <c r="AC26" i="7"/>
  <c r="AA26" i="7"/>
  <c r="U26" i="7"/>
  <c r="S26" i="7"/>
  <c r="S77" i="7" l="1"/>
  <c r="AC77" i="7"/>
  <c r="W77" i="7"/>
  <c r="U77" i="7"/>
  <c r="AA77" i="7"/>
  <c r="AA71" i="7"/>
  <c r="Y69" i="7"/>
  <c r="W71" i="7"/>
  <c r="AE69" i="7"/>
  <c r="U75" i="7"/>
  <c r="AE77" i="7"/>
  <c r="AE71" i="7"/>
  <c r="Y77" i="7"/>
  <c r="Q77" i="7"/>
  <c r="AA73" i="7"/>
  <c r="Y71" i="7"/>
  <c r="W73" i="7"/>
  <c r="S69" i="7"/>
  <c r="Q71" i="7"/>
  <c r="O73" i="7"/>
  <c r="S75" i="7"/>
  <c r="AE73" i="7"/>
  <c r="AC69" i="7"/>
  <c r="AC71" i="7"/>
  <c r="Y73" i="7"/>
  <c r="U69" i="7"/>
  <c r="S71" i="7"/>
  <c r="Q73" i="7"/>
  <c r="M69" i="7"/>
  <c r="Y75" i="7"/>
  <c r="Q75" i="7"/>
  <c r="AA75" i="7"/>
  <c r="AC75" i="7"/>
  <c r="AA69" i="7"/>
  <c r="AC73" i="7"/>
  <c r="W69" i="7"/>
  <c r="U71" i="7"/>
  <c r="S73" i="7"/>
  <c r="O69" i="7"/>
  <c r="M71" i="7"/>
  <c r="W75" i="7"/>
  <c r="U73" i="7"/>
  <c r="Y26" i="7" l="1"/>
  <c r="Q26" i="7"/>
  <c r="AG28" i="8"/>
  <c r="H41" i="1"/>
  <c r="H39" i="1"/>
  <c r="H34" i="1"/>
  <c r="H35" i="1" s="1"/>
  <c r="H37"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O24" i="1"/>
  <c r="N24" i="1"/>
  <c r="M24" i="1"/>
  <c r="L24" i="1"/>
  <c r="J24" i="1"/>
  <c r="I24" i="1"/>
  <c r="Z9" i="4"/>
  <c r="Z8" i="4"/>
  <c r="Z7" i="4"/>
  <c r="H5" i="1"/>
  <c r="AD35" i="1" l="1"/>
</calcChain>
</file>

<file path=xl/sharedStrings.xml><?xml version="1.0" encoding="utf-8"?>
<sst xmlns="http://schemas.openxmlformats.org/spreadsheetml/2006/main" count="464" uniqueCount="378">
  <si>
    <t>申請の区分</t>
    <rPh sb="0" eb="2">
      <t>シンセイ</t>
    </rPh>
    <rPh sb="3" eb="5">
      <t>クブン</t>
    </rPh>
    <phoneticPr fontId="1"/>
  </si>
  <si>
    <t>：</t>
    <phoneticPr fontId="1"/>
  </si>
  <si>
    <t>新規</t>
    <rPh sb="0" eb="2">
      <t>シンキ</t>
    </rPh>
    <phoneticPr fontId="1"/>
  </si>
  <si>
    <t>許可番号</t>
    <rPh sb="0" eb="2">
      <t>キョカ</t>
    </rPh>
    <rPh sb="2" eb="4">
      <t>バンゴウ</t>
    </rPh>
    <phoneticPr fontId="1"/>
  </si>
  <si>
    <t>号</t>
    <rPh sb="0" eb="1">
      <t>ゴウ</t>
    </rPh>
    <phoneticPr fontId="1"/>
  </si>
  <si>
    <t>①　申請書及び添付書類の内容については、事実と相違ありません。</t>
    <rPh sb="2" eb="5">
      <t>シンセイショ</t>
    </rPh>
    <rPh sb="5" eb="6">
      <t>オヨ</t>
    </rPh>
    <rPh sb="7" eb="9">
      <t>テンプ</t>
    </rPh>
    <rPh sb="9" eb="11">
      <t>ショルイ</t>
    </rPh>
    <rPh sb="12" eb="14">
      <t>ナイヨウ</t>
    </rPh>
    <rPh sb="20" eb="22">
      <t>ジジツ</t>
    </rPh>
    <rPh sb="23" eb="25">
      <t>ソウイ</t>
    </rPh>
    <phoneticPr fontId="1"/>
  </si>
  <si>
    <t>②　地方自治法施行令第167条の4に該当しません。</t>
    <rPh sb="2" eb="4">
      <t>チホウ</t>
    </rPh>
    <rPh sb="4" eb="6">
      <t>ジチ</t>
    </rPh>
    <rPh sb="6" eb="7">
      <t>ホウ</t>
    </rPh>
    <rPh sb="7" eb="9">
      <t>セコウ</t>
    </rPh>
    <rPh sb="9" eb="10">
      <t>レイ</t>
    </rPh>
    <rPh sb="10" eb="11">
      <t>ダイ</t>
    </rPh>
    <rPh sb="14" eb="15">
      <t>ジョウ</t>
    </rPh>
    <rPh sb="18" eb="20">
      <t>ガイトウ</t>
    </rPh>
    <phoneticPr fontId="1"/>
  </si>
  <si>
    <t>商号又は名称</t>
    <rPh sb="0" eb="2">
      <t>ショウゴウ</t>
    </rPh>
    <rPh sb="2" eb="3">
      <t>マタ</t>
    </rPh>
    <rPh sb="4" eb="6">
      <t>メイショウ</t>
    </rPh>
    <phoneticPr fontId="1"/>
  </si>
  <si>
    <t>フリガナ</t>
    <phoneticPr fontId="1"/>
  </si>
  <si>
    <t>代表者役職名</t>
    <rPh sb="0" eb="3">
      <t>ダイヒョウシャ</t>
    </rPh>
    <rPh sb="3" eb="6">
      <t>ヤクショクメイ</t>
    </rPh>
    <phoneticPr fontId="1"/>
  </si>
  <si>
    <t>代表者氏名</t>
    <rPh sb="0" eb="3">
      <t>ダイヒョウシャ</t>
    </rPh>
    <rPh sb="3" eb="5">
      <t>シメイ</t>
    </rPh>
    <phoneticPr fontId="1"/>
  </si>
  <si>
    <t>郵便番号</t>
    <rPh sb="0" eb="4">
      <t>ユウビンバンゴウ</t>
    </rPh>
    <phoneticPr fontId="1"/>
  </si>
  <si>
    <t>-</t>
    <phoneticPr fontId="1"/>
  </si>
  <si>
    <t>都道府県名</t>
    <rPh sb="0" eb="4">
      <t>トドウフケン</t>
    </rPh>
    <rPh sb="4" eb="5">
      <t>メイ</t>
    </rPh>
    <phoneticPr fontId="1"/>
  </si>
  <si>
    <t>市区町村名</t>
    <rPh sb="0" eb="2">
      <t>シク</t>
    </rPh>
    <rPh sb="2" eb="4">
      <t>チョウソン</t>
    </rPh>
    <rPh sb="4" eb="5">
      <t>メイ</t>
    </rPh>
    <phoneticPr fontId="1"/>
  </si>
  <si>
    <t>所在地</t>
    <rPh sb="0" eb="3">
      <t>ショザイチ</t>
    </rPh>
    <phoneticPr fontId="1"/>
  </si>
  <si>
    <t>電話番号</t>
    <rPh sb="0" eb="2">
      <t>デンワ</t>
    </rPh>
    <rPh sb="2" eb="4">
      <t>バンゴウ</t>
    </rPh>
    <phoneticPr fontId="1"/>
  </si>
  <si>
    <t>FAX番号</t>
    <rPh sb="3" eb="5">
      <t>バンゴウ</t>
    </rPh>
    <phoneticPr fontId="1"/>
  </si>
  <si>
    <t>入札参加希望工種</t>
    <rPh sb="0" eb="2">
      <t>ニュウサツ</t>
    </rPh>
    <rPh sb="2" eb="4">
      <t>サンカ</t>
    </rPh>
    <rPh sb="4" eb="6">
      <t>キボウ</t>
    </rPh>
    <rPh sb="6" eb="7">
      <t>コウ</t>
    </rPh>
    <rPh sb="7" eb="8">
      <t>タネ</t>
    </rPh>
    <phoneticPr fontId="1"/>
  </si>
  <si>
    <t>土</t>
    <rPh sb="0" eb="1">
      <t>ツチ</t>
    </rPh>
    <phoneticPr fontId="1"/>
  </si>
  <si>
    <t>建</t>
    <rPh sb="0" eb="1">
      <t>ケン</t>
    </rPh>
    <phoneticPr fontId="1"/>
  </si>
  <si>
    <t>大</t>
    <rPh sb="0" eb="1">
      <t>ダイ</t>
    </rPh>
    <phoneticPr fontId="1"/>
  </si>
  <si>
    <t>左</t>
    <rPh sb="0" eb="1">
      <t>ヒダリ</t>
    </rPh>
    <phoneticPr fontId="1"/>
  </si>
  <si>
    <t>と</t>
    <phoneticPr fontId="1"/>
  </si>
  <si>
    <t>石</t>
    <rPh sb="0" eb="1">
      <t>イシ</t>
    </rPh>
    <phoneticPr fontId="1"/>
  </si>
  <si>
    <t>屋</t>
    <rPh sb="0" eb="1">
      <t>ヤ</t>
    </rPh>
    <phoneticPr fontId="1"/>
  </si>
  <si>
    <t>電</t>
    <rPh sb="0" eb="1">
      <t>デン</t>
    </rPh>
    <phoneticPr fontId="1"/>
  </si>
  <si>
    <t>管</t>
    <rPh sb="0" eb="1">
      <t>カン</t>
    </rPh>
    <phoneticPr fontId="1"/>
  </si>
  <si>
    <t>鋼</t>
    <rPh sb="0" eb="1">
      <t>ハガネ</t>
    </rPh>
    <phoneticPr fontId="1"/>
  </si>
  <si>
    <t>筋</t>
    <rPh sb="0" eb="1">
      <t>スジ</t>
    </rPh>
    <phoneticPr fontId="1"/>
  </si>
  <si>
    <t>舗</t>
    <rPh sb="0" eb="1">
      <t>ホ</t>
    </rPh>
    <phoneticPr fontId="1"/>
  </si>
  <si>
    <t>板</t>
    <rPh sb="0" eb="1">
      <t>イタ</t>
    </rPh>
    <phoneticPr fontId="1"/>
  </si>
  <si>
    <t>塗</t>
    <rPh sb="0" eb="1">
      <t>ヌリ</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</si>
  <si>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</si>
  <si>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</si>
  <si>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</si>
  <si>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</si>
  <si>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</si>
  <si>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園</t>
    <rPh sb="0" eb="1">
      <t>エン</t>
    </rPh>
    <phoneticPr fontId="1"/>
  </si>
  <si>
    <t>井</t>
    <rPh sb="0" eb="1">
      <t>イ</t>
    </rPh>
    <phoneticPr fontId="1"/>
  </si>
  <si>
    <t>具</t>
    <rPh sb="0" eb="1">
      <t>グ</t>
    </rPh>
    <phoneticPr fontId="1"/>
  </si>
  <si>
    <t>水</t>
    <rPh sb="0" eb="1">
      <t>ミズ</t>
    </rPh>
    <phoneticPr fontId="1"/>
  </si>
  <si>
    <t>消</t>
    <rPh sb="0" eb="1">
      <t>ショウ</t>
    </rPh>
    <phoneticPr fontId="1"/>
  </si>
  <si>
    <t>清</t>
    <rPh sb="0" eb="1">
      <t>シン</t>
    </rPh>
    <phoneticPr fontId="1"/>
  </si>
  <si>
    <t>経営事項審査審査基準日</t>
    <rPh sb="0" eb="2">
      <t>ケイエイ</t>
    </rPh>
    <rPh sb="2" eb="4">
      <t>ジコウ</t>
    </rPh>
    <rPh sb="4" eb="6">
      <t>シンサ</t>
    </rPh>
    <rPh sb="6" eb="8">
      <t>シンサ</t>
    </rPh>
    <rPh sb="8" eb="10">
      <t>キジュン</t>
    </rPh>
    <rPh sb="10" eb="11">
      <t>ビ</t>
    </rPh>
    <phoneticPr fontId="1"/>
  </si>
  <si>
    <t>受任者の有無</t>
    <rPh sb="0" eb="2">
      <t>ジュニン</t>
    </rPh>
    <rPh sb="2" eb="3">
      <t>シャ</t>
    </rPh>
    <rPh sb="4" eb="6">
      <t>ウム</t>
    </rPh>
    <phoneticPr fontId="1"/>
  </si>
  <si>
    <t>有している</t>
    <rPh sb="0" eb="1">
      <t>ユウ</t>
    </rPh>
    <phoneticPr fontId="1"/>
  </si>
  <si>
    <t>有していない</t>
    <rPh sb="0" eb="1">
      <t>ユウ</t>
    </rPh>
    <phoneticPr fontId="1"/>
  </si>
  <si>
    <t>置いている</t>
    <rPh sb="0" eb="1">
      <t>オ</t>
    </rPh>
    <phoneticPr fontId="1"/>
  </si>
  <si>
    <t>置いていない</t>
    <rPh sb="0" eb="1">
      <t>オ</t>
    </rPh>
    <phoneticPr fontId="1"/>
  </si>
  <si>
    <t>適格組合該当</t>
    <rPh sb="0" eb="2">
      <t>テキカク</t>
    </rPh>
    <rPh sb="2" eb="4">
      <t>クミアイ</t>
    </rPh>
    <rPh sb="4" eb="6">
      <t>ガイトウ</t>
    </rPh>
    <phoneticPr fontId="1"/>
  </si>
  <si>
    <t>該当する</t>
    <rPh sb="0" eb="2">
      <t>ガイトウ</t>
    </rPh>
    <phoneticPr fontId="1"/>
  </si>
  <si>
    <t>該当しない</t>
    <rPh sb="0" eb="2">
      <t>ガイトウ</t>
    </rPh>
    <phoneticPr fontId="1"/>
  </si>
  <si>
    <t>建災防協会加入</t>
    <rPh sb="0" eb="1">
      <t>タツル</t>
    </rPh>
    <rPh sb="1" eb="2">
      <t>サイ</t>
    </rPh>
    <rPh sb="2" eb="3">
      <t>ボウ</t>
    </rPh>
    <rPh sb="3" eb="5">
      <t>キョウカイ</t>
    </rPh>
    <rPh sb="5" eb="7">
      <t>カニュウ</t>
    </rPh>
    <phoneticPr fontId="1"/>
  </si>
  <si>
    <t>加入している</t>
    <rPh sb="0" eb="2">
      <t>カニュウ</t>
    </rPh>
    <phoneticPr fontId="1"/>
  </si>
  <si>
    <t>加入していない</t>
    <rPh sb="0" eb="2">
      <t>カニュウ</t>
    </rPh>
    <phoneticPr fontId="1"/>
  </si>
  <si>
    <t>（建災防協会：建設業労働災害防止協会）</t>
    <rPh sb="1" eb="2">
      <t>タツル</t>
    </rPh>
    <rPh sb="2" eb="3">
      <t>サイ</t>
    </rPh>
    <rPh sb="3" eb="4">
      <t>ボウ</t>
    </rPh>
    <rPh sb="4" eb="6">
      <t>キョウカイ</t>
    </rPh>
    <rPh sb="7" eb="10">
      <t>ケンセツギョウ</t>
    </rPh>
    <rPh sb="10" eb="12">
      <t>ロウドウ</t>
    </rPh>
    <rPh sb="12" eb="14">
      <t>サイガイ</t>
    </rPh>
    <rPh sb="14" eb="16">
      <t>ボウシ</t>
    </rPh>
    <rPh sb="16" eb="18">
      <t>キョウカイ</t>
    </rPh>
    <phoneticPr fontId="1"/>
  </si>
  <si>
    <t>外資状況</t>
    <rPh sb="0" eb="2">
      <t>ガイシ</t>
    </rPh>
    <rPh sb="2" eb="4">
      <t>ジョウキョウ</t>
    </rPh>
    <phoneticPr fontId="1"/>
  </si>
  <si>
    <t>申請担当者氏名</t>
    <rPh sb="0" eb="2">
      <t>シンセイ</t>
    </rPh>
    <rPh sb="2" eb="5">
      <t>タントウシャ</t>
    </rPh>
    <rPh sb="5" eb="7">
      <t>シメイ</t>
    </rPh>
    <phoneticPr fontId="1"/>
  </si>
  <si>
    <t>連絡先電話番号</t>
    <rPh sb="0" eb="2">
      <t>レンラク</t>
    </rPh>
    <rPh sb="2" eb="3">
      <t>サキ</t>
    </rPh>
    <rPh sb="3" eb="5">
      <t>デンワ</t>
    </rPh>
    <rPh sb="5" eb="7">
      <t>バンゴウ</t>
    </rPh>
    <phoneticPr fontId="1"/>
  </si>
  <si>
    <t>所属名・内線</t>
    <rPh sb="0" eb="2">
      <t>ショゾク</t>
    </rPh>
    <rPh sb="2" eb="3">
      <t>メイ</t>
    </rPh>
    <rPh sb="4" eb="6">
      <t>ナイセン</t>
    </rPh>
    <phoneticPr fontId="1"/>
  </si>
  <si>
    <t>タ</t>
    <phoneticPr fontId="1"/>
  </si>
  <si>
    <t>し</t>
    <phoneticPr fontId="1"/>
  </si>
  <si>
    <t>ガ</t>
    <phoneticPr fontId="1"/>
  </si>
  <si>
    <t>様式１</t>
    <rPh sb="0" eb="2">
      <t>ヨウシキ</t>
    </rPh>
    <phoneticPr fontId="1"/>
  </si>
  <si>
    <t>市内営業所等有無</t>
    <rPh sb="0" eb="1">
      <t>シ</t>
    </rPh>
    <rPh sb="1" eb="2">
      <t>ナイ</t>
    </rPh>
    <rPh sb="2" eb="5">
      <t>エイギョウショ</t>
    </rPh>
    <rPh sb="5" eb="6">
      <t>トウ</t>
    </rPh>
    <rPh sb="6" eb="8">
      <t>ウム</t>
    </rPh>
    <phoneticPr fontId="1"/>
  </si>
  <si>
    <t>市内営業所等名称</t>
    <rPh sb="0" eb="2">
      <t>シナイ</t>
    </rPh>
    <rPh sb="2" eb="5">
      <t>エイギョウショ</t>
    </rPh>
    <rPh sb="5" eb="6">
      <t>トウ</t>
    </rPh>
    <rPh sb="6" eb="8">
      <t>メイショウ</t>
    </rPh>
    <phoneticPr fontId="1"/>
  </si>
  <si>
    <t>継続</t>
    <rPh sb="0" eb="2">
      <t>ケイゾク</t>
    </rPh>
    <phoneticPr fontId="1"/>
  </si>
  <si>
    <t>様</t>
    <rPh sb="0" eb="1">
      <t>サマ</t>
    </rPh>
    <phoneticPr fontId="1"/>
  </si>
  <si>
    <t>４　代金の請求に関すること。</t>
    <rPh sb="2" eb="4">
      <t>ダイキン</t>
    </rPh>
    <rPh sb="5" eb="7">
      <t>セイキュウ</t>
    </rPh>
    <rPh sb="8" eb="9">
      <t>カン</t>
    </rPh>
    <phoneticPr fontId="1"/>
  </si>
  <si>
    <t>３　契約の履行に関すること。</t>
    <rPh sb="2" eb="4">
      <t>ケイヤク</t>
    </rPh>
    <rPh sb="5" eb="7">
      <t>リコウ</t>
    </rPh>
    <rPh sb="8" eb="9">
      <t>カン</t>
    </rPh>
    <phoneticPr fontId="1"/>
  </si>
  <si>
    <t>２　契約の締結に関すること。</t>
    <rPh sb="2" eb="4">
      <t>ケイヤク</t>
    </rPh>
    <rPh sb="5" eb="7">
      <t>テイケツ</t>
    </rPh>
    <rPh sb="8" eb="9">
      <t>カン</t>
    </rPh>
    <phoneticPr fontId="1"/>
  </si>
  <si>
    <t>１　入札及び見積りに関すること。</t>
    <rPh sb="2" eb="4">
      <t>ニュウサツ</t>
    </rPh>
    <rPh sb="4" eb="5">
      <t>オヨ</t>
    </rPh>
    <rPh sb="6" eb="8">
      <t>ミツモリ</t>
    </rPh>
    <rPh sb="10" eb="11">
      <t>カン</t>
    </rPh>
    <phoneticPr fontId="1"/>
  </si>
  <si>
    <t>〈委任事項〉</t>
    <rPh sb="1" eb="3">
      <t>イニン</t>
    </rPh>
    <rPh sb="3" eb="5">
      <t>ジコウ</t>
    </rPh>
    <phoneticPr fontId="1"/>
  </si>
  <si>
    <t>職氏名</t>
    <rPh sb="0" eb="1">
      <t>ショク</t>
    </rPh>
    <rPh sb="1" eb="3">
      <t>シメイ</t>
    </rPh>
    <phoneticPr fontId="1"/>
  </si>
  <si>
    <t>受任者</t>
    <rPh sb="0" eb="3">
      <t>ジュニンシャ</t>
    </rPh>
    <phoneticPr fontId="1"/>
  </si>
  <si>
    <t>受任者印</t>
    <rPh sb="0" eb="3">
      <t>ジュニンシャ</t>
    </rPh>
    <rPh sb="3" eb="4">
      <t>イン</t>
    </rPh>
    <phoneticPr fontId="1"/>
  </si>
  <si>
    <t>ふりがな</t>
    <phoneticPr fontId="1"/>
  </si>
  <si>
    <t>（名称）</t>
    <rPh sb="1" eb="3">
      <t>メイショウ</t>
    </rPh>
    <phoneticPr fontId="1"/>
  </si>
  <si>
    <t>商号</t>
    <rPh sb="0" eb="2">
      <t>ショウゴウ</t>
    </rPh>
    <phoneticPr fontId="1"/>
  </si>
  <si>
    <t>（所在地）</t>
    <rPh sb="1" eb="4">
      <t>ショザイチ</t>
    </rPh>
    <phoneticPr fontId="1"/>
  </si>
  <si>
    <t>住所</t>
    <rPh sb="0" eb="2">
      <t>ジュウショ</t>
    </rPh>
    <phoneticPr fontId="1"/>
  </si>
  <si>
    <t>－</t>
    <phoneticPr fontId="1"/>
  </si>
  <si>
    <t>郵便番号</t>
    <rPh sb="0" eb="2">
      <t>ユウビン</t>
    </rPh>
    <rPh sb="2" eb="4">
      <t>バンゴウ</t>
    </rPh>
    <phoneticPr fontId="1"/>
  </si>
  <si>
    <t>受 任 者</t>
    <rPh sb="0" eb="1">
      <t>ウケ</t>
    </rPh>
    <rPh sb="2" eb="3">
      <t>ニン</t>
    </rPh>
    <rPh sb="4" eb="5">
      <t>シャ</t>
    </rPh>
    <phoneticPr fontId="1"/>
  </si>
  <si>
    <t>住所又は所在地</t>
    <rPh sb="0" eb="2">
      <t>ジュウショ</t>
    </rPh>
    <rPh sb="2" eb="3">
      <t>マタ</t>
    </rPh>
    <rPh sb="4" eb="7">
      <t>ショザイチ</t>
    </rPh>
    <phoneticPr fontId="1"/>
  </si>
  <si>
    <t>年</t>
    <rPh sb="0" eb="1">
      <t>ネン</t>
    </rPh>
    <phoneticPr fontId="1"/>
  </si>
  <si>
    <t>委　　任　　状</t>
    <rPh sb="0" eb="1">
      <t>イ</t>
    </rPh>
    <rPh sb="3" eb="4">
      <t>ニン</t>
    </rPh>
    <rPh sb="6" eb="7">
      <t>ジョウ</t>
    </rPh>
    <phoneticPr fontId="1"/>
  </si>
  <si>
    <t>使　用　印　鑑　届</t>
    <rPh sb="0" eb="1">
      <t>シ</t>
    </rPh>
    <rPh sb="2" eb="3">
      <t>ヨウ</t>
    </rPh>
    <rPh sb="4" eb="5">
      <t>イン</t>
    </rPh>
    <rPh sb="6" eb="7">
      <t>カガミ</t>
    </rPh>
    <rPh sb="8" eb="9">
      <t>トド</t>
    </rPh>
    <phoneticPr fontId="1"/>
  </si>
  <si>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1"/>
  </si>
  <si>
    <t>しますので届け出ます。</t>
    <rPh sb="5" eb="6">
      <t>トド</t>
    </rPh>
    <rPh sb="7" eb="8">
      <t>デ</t>
    </rPh>
    <phoneticPr fontId="1"/>
  </si>
  <si>
    <t>記</t>
    <rPh sb="0" eb="1">
      <t>キ</t>
    </rPh>
    <phoneticPr fontId="1"/>
  </si>
  <si>
    <t>使用印鑑</t>
    <rPh sb="0" eb="2">
      <t>シヨウ</t>
    </rPh>
    <rPh sb="2" eb="4">
      <t>インカン</t>
    </rPh>
    <phoneticPr fontId="1"/>
  </si>
  <si>
    <t>大田原市建設工事－１</t>
    <rPh sb="0" eb="3">
      <t>オオタワラ</t>
    </rPh>
    <rPh sb="3" eb="4">
      <t>シ</t>
    </rPh>
    <rPh sb="4" eb="6">
      <t>ケンセツ</t>
    </rPh>
    <rPh sb="6" eb="8">
      <t>コウジ</t>
    </rPh>
    <phoneticPr fontId="1"/>
  </si>
  <si>
    <t>申請区分</t>
    <rPh sb="0" eb="2">
      <t>シンセイ</t>
    </rPh>
    <rPh sb="2" eb="4">
      <t>クブン</t>
    </rPh>
    <phoneticPr fontId="1"/>
  </si>
  <si>
    <t>前回受付番号</t>
    <rPh sb="0" eb="2">
      <t>ゼンカイ</t>
    </rPh>
    <rPh sb="2" eb="6">
      <t>ウケツケバンゴウ</t>
    </rPh>
    <phoneticPr fontId="1"/>
  </si>
  <si>
    <t>受付番号</t>
    <rPh sb="0" eb="4">
      <t>ウケツケバンゴウ</t>
    </rPh>
    <phoneticPr fontId="1"/>
  </si>
  <si>
    <t>受付番号</t>
    <rPh sb="0" eb="2">
      <t>ウケツケ</t>
    </rPh>
    <rPh sb="2" eb="4">
      <t>バンゴウ</t>
    </rPh>
    <phoneticPr fontId="1"/>
  </si>
  <si>
    <t>受付日</t>
    <rPh sb="0" eb="3">
      <t>ウケツケビ</t>
    </rPh>
    <phoneticPr fontId="1"/>
  </si>
  <si>
    <t>カ
ナ</t>
    <phoneticPr fontId="1"/>
  </si>
  <si>
    <t>漢
字</t>
    <rPh sb="0" eb="3">
      <t>カンジ</t>
    </rPh>
    <phoneticPr fontId="1"/>
  </si>
  <si>
    <t>法人の種類を表す略号</t>
    <rPh sb="0" eb="2">
      <t>ホウジン</t>
    </rPh>
    <rPh sb="3" eb="5">
      <t>シュルイ</t>
    </rPh>
    <rPh sb="6" eb="7">
      <t>アラワ</t>
    </rPh>
    <rPh sb="8" eb="9">
      <t>リャク</t>
    </rPh>
    <rPh sb="9" eb="10">
      <t>ゴウ</t>
    </rPh>
    <phoneticPr fontId="1"/>
  </si>
  <si>
    <t>代表者</t>
    <rPh sb="0" eb="3">
      <t>ダイヒョウシャ</t>
    </rPh>
    <phoneticPr fontId="1"/>
  </si>
  <si>
    <t>氏名（カナ）</t>
    <rPh sb="0" eb="2">
      <t>シメイ</t>
    </rPh>
    <phoneticPr fontId="1"/>
  </si>
  <si>
    <t>種類</t>
    <rPh sb="0" eb="2">
      <t>シュルイ</t>
    </rPh>
    <phoneticPr fontId="1"/>
  </si>
  <si>
    <t>略号</t>
    <rPh sb="0" eb="2">
      <t>リャクゴウ</t>
    </rPh>
    <phoneticPr fontId="1"/>
  </si>
  <si>
    <t>株式会社</t>
    <rPh sb="0" eb="4">
      <t>カブシキガイシャ</t>
    </rPh>
    <phoneticPr fontId="1"/>
  </si>
  <si>
    <t>氏名（漢字）</t>
    <rPh sb="3" eb="5">
      <t>カンジ</t>
    </rPh>
    <phoneticPr fontId="1"/>
  </si>
  <si>
    <t>有限会社</t>
    <rPh sb="0" eb="4">
      <t>ユウゲンガイシャ</t>
    </rPh>
    <phoneticPr fontId="1"/>
  </si>
  <si>
    <t>合資会社</t>
    <rPh sb="0" eb="2">
      <t>ゴウシ</t>
    </rPh>
    <rPh sb="2" eb="4">
      <t>ガイシャ</t>
    </rPh>
    <phoneticPr fontId="1"/>
  </si>
  <si>
    <t>(資)</t>
    <rPh sb="1" eb="2">
      <t>シ</t>
    </rPh>
    <phoneticPr fontId="1"/>
  </si>
  <si>
    <t>職名（漢字）</t>
    <rPh sb="0" eb="2">
      <t>ショクメイ</t>
    </rPh>
    <rPh sb="3" eb="5">
      <t>カンジ</t>
    </rPh>
    <phoneticPr fontId="1"/>
  </si>
  <si>
    <t>　</t>
    <phoneticPr fontId="1"/>
  </si>
  <si>
    <t>合名会社</t>
    <rPh sb="0" eb="2">
      <t>ゴウメイ</t>
    </rPh>
    <rPh sb="2" eb="4">
      <t>ガイシャ</t>
    </rPh>
    <phoneticPr fontId="1"/>
  </si>
  <si>
    <t>(名)</t>
    <phoneticPr fontId="1"/>
  </si>
  <si>
    <t>協同組合</t>
    <rPh sb="0" eb="2">
      <t>キョウドウ</t>
    </rPh>
    <rPh sb="2" eb="4">
      <t>クミアイ</t>
    </rPh>
    <phoneticPr fontId="1"/>
  </si>
  <si>
    <t>(同)</t>
    <phoneticPr fontId="1"/>
  </si>
  <si>
    <t>本  社</t>
    <rPh sb="0" eb="1">
      <t>ホン</t>
    </rPh>
    <rPh sb="3" eb="4">
      <t>シャ</t>
    </rPh>
    <phoneticPr fontId="1"/>
  </si>
  <si>
    <t>協業組合</t>
    <rPh sb="0" eb="2">
      <t>キョウギョウ</t>
    </rPh>
    <rPh sb="2" eb="4">
      <t>クミアイ</t>
    </rPh>
    <phoneticPr fontId="1"/>
  </si>
  <si>
    <t>(業)</t>
    <phoneticPr fontId="1"/>
  </si>
  <si>
    <t>代理人を置く営業所
（建設工事の場合は建設業法上の許可を受けた営業所であること。）</t>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1"/>
  </si>
  <si>
    <t>営業所名称</t>
    <rPh sb="0" eb="2">
      <t>エイギョウ</t>
    </rPh>
    <rPh sb="2" eb="3">
      <t>ジョ</t>
    </rPh>
    <rPh sb="3" eb="5">
      <t>メイショウ</t>
    </rPh>
    <phoneticPr fontId="1"/>
  </si>
  <si>
    <t>－</t>
    <phoneticPr fontId="1"/>
  </si>
  <si>
    <t>大田原市建設工事－２</t>
    <rPh sb="0" eb="3">
      <t>オオタワラ</t>
    </rPh>
    <rPh sb="3" eb="4">
      <t>シ</t>
    </rPh>
    <rPh sb="4" eb="6">
      <t>ケンセツ</t>
    </rPh>
    <rPh sb="6" eb="8">
      <t>コウジ</t>
    </rPh>
    <phoneticPr fontId="1"/>
  </si>
  <si>
    <t>商号または名称</t>
    <rPh sb="0" eb="2">
      <t>ショウゴウ</t>
    </rPh>
    <rPh sb="5" eb="7">
      <t>メイショウ</t>
    </rPh>
    <phoneticPr fontId="1"/>
  </si>
  <si>
    <t>連絡先</t>
    <rPh sb="0" eb="3">
      <t>レンラクサキ</t>
    </rPh>
    <phoneticPr fontId="1"/>
  </si>
  <si>
    <t>担当者名</t>
    <rPh sb="0" eb="3">
      <t>タントウシャ</t>
    </rPh>
    <rPh sb="3" eb="4">
      <t>メイ</t>
    </rPh>
    <phoneticPr fontId="1"/>
  </si>
  <si>
    <t>Eメール
アドレス</t>
    <phoneticPr fontId="1"/>
  </si>
  <si>
    <t>資本金</t>
    <rPh sb="0" eb="3">
      <t>シホンキン</t>
    </rPh>
    <phoneticPr fontId="1"/>
  </si>
  <si>
    <t>千円</t>
    <rPh sb="0" eb="1">
      <t>セン</t>
    </rPh>
    <rPh sb="1" eb="2">
      <t>エン</t>
    </rPh>
    <phoneticPr fontId="1"/>
  </si>
  <si>
    <t>自己資本額</t>
    <rPh sb="0" eb="2">
      <t>ジコ</t>
    </rPh>
    <rPh sb="2" eb="4">
      <t>シホン</t>
    </rPh>
    <rPh sb="4" eb="5">
      <t>ガク</t>
    </rPh>
    <phoneticPr fontId="1"/>
  </si>
  <si>
    <t>年間平均売上高</t>
    <rPh sb="0" eb="2">
      <t>ネンカン</t>
    </rPh>
    <rPh sb="2" eb="4">
      <t>ヘイキン</t>
    </rPh>
    <rPh sb="4" eb="6">
      <t>ウリアゲ</t>
    </rPh>
    <rPh sb="6" eb="7">
      <t>ダカ</t>
    </rPh>
    <phoneticPr fontId="1"/>
  </si>
  <si>
    <t>従業員</t>
    <rPh sb="0" eb="3">
      <t>ジュウギョウイン</t>
    </rPh>
    <phoneticPr fontId="1"/>
  </si>
  <si>
    <t>技術職員</t>
    <rPh sb="0" eb="2">
      <t>ギジュツ</t>
    </rPh>
    <rPh sb="2" eb="4">
      <t>ショクイン</t>
    </rPh>
    <phoneticPr fontId="1"/>
  </si>
  <si>
    <t>人</t>
    <rPh sb="0" eb="1">
      <t>ニン</t>
    </rPh>
    <phoneticPr fontId="1"/>
  </si>
  <si>
    <t>その他</t>
    <rPh sb="2" eb="3">
      <t>タ</t>
    </rPh>
    <phoneticPr fontId="1"/>
  </si>
  <si>
    <t>営業年数</t>
    <rPh sb="0" eb="2">
      <t>エイギョウ</t>
    </rPh>
    <rPh sb="2" eb="4">
      <t>ネンスウ</t>
    </rPh>
    <phoneticPr fontId="1"/>
  </si>
  <si>
    <t>建設工事に関する調べ</t>
    <phoneticPr fontId="1"/>
  </si>
  <si>
    <t>大田原市建設工事－３</t>
    <rPh sb="0" eb="3">
      <t>オオタワラ</t>
    </rPh>
    <rPh sb="3" eb="4">
      <t>シ</t>
    </rPh>
    <rPh sb="4" eb="6">
      <t>ケンセツ</t>
    </rPh>
    <rPh sb="6" eb="8">
      <t>コウジ</t>
    </rPh>
    <phoneticPr fontId="1"/>
  </si>
  <si>
    <t>建設業許可番号</t>
    <rPh sb="0" eb="3">
      <t>ケンセツギョウ</t>
    </rPh>
    <rPh sb="3" eb="5">
      <t>キョカ</t>
    </rPh>
    <rPh sb="5" eb="7">
      <t>バンゴウ</t>
    </rPh>
    <phoneticPr fontId="1"/>
  </si>
  <si>
    <t>-</t>
    <phoneticPr fontId="1"/>
  </si>
  <si>
    <t>コード</t>
    <phoneticPr fontId="1"/>
  </si>
  <si>
    <t>建設工事の種類</t>
    <rPh sb="0" eb="2">
      <t>ケンセツ</t>
    </rPh>
    <rPh sb="2" eb="4">
      <t>コウジ</t>
    </rPh>
    <rPh sb="5" eb="7">
      <t>シュルイ</t>
    </rPh>
    <phoneticPr fontId="1"/>
  </si>
  <si>
    <t>登録希望</t>
    <rPh sb="0" eb="2">
      <t>トウロク</t>
    </rPh>
    <rPh sb="2" eb="4">
      <t>キボウ</t>
    </rPh>
    <phoneticPr fontId="1"/>
  </si>
  <si>
    <t>土木一式</t>
    <rPh sb="0" eb="2">
      <t>ドボク</t>
    </rPh>
    <rPh sb="2" eb="4">
      <t>イッシキ</t>
    </rPh>
    <phoneticPr fontId="1"/>
  </si>
  <si>
    <t>板金</t>
    <rPh sb="0" eb="2">
      <t>バンキン</t>
    </rPh>
    <phoneticPr fontId="1"/>
  </si>
  <si>
    <t>建築一式</t>
    <rPh sb="0" eb="2">
      <t>ケンチク</t>
    </rPh>
    <rPh sb="2" eb="4">
      <t>イッシキ</t>
    </rPh>
    <phoneticPr fontId="1"/>
  </si>
  <si>
    <t>ガラス</t>
    <phoneticPr fontId="1"/>
  </si>
  <si>
    <t>大工</t>
    <rPh sb="0" eb="2">
      <t>ダイク</t>
    </rPh>
    <phoneticPr fontId="1"/>
  </si>
  <si>
    <t>塗装</t>
    <rPh sb="0" eb="2">
      <t>トソウ</t>
    </rPh>
    <phoneticPr fontId="1"/>
  </si>
  <si>
    <t>左官</t>
    <rPh sb="0" eb="2">
      <t>サカン</t>
    </rPh>
    <phoneticPr fontId="1"/>
  </si>
  <si>
    <t>防水</t>
    <rPh sb="0" eb="2">
      <t>ボウスイ</t>
    </rPh>
    <phoneticPr fontId="1"/>
  </si>
  <si>
    <t>とび・土工・コンクリート</t>
    <rPh sb="3" eb="4">
      <t>ド</t>
    </rPh>
    <rPh sb="4" eb="5">
      <t>コウ</t>
    </rPh>
    <phoneticPr fontId="1"/>
  </si>
  <si>
    <t>内装仕上</t>
    <rPh sb="0" eb="2">
      <t>ナイソウ</t>
    </rPh>
    <rPh sb="2" eb="4">
      <t>シアゲ</t>
    </rPh>
    <phoneticPr fontId="1"/>
  </si>
  <si>
    <t>機械器具設置</t>
    <rPh sb="0" eb="2">
      <t>キカイ</t>
    </rPh>
    <rPh sb="2" eb="4">
      <t>キグ</t>
    </rPh>
    <rPh sb="4" eb="6">
      <t>セッチ</t>
    </rPh>
    <phoneticPr fontId="1"/>
  </si>
  <si>
    <t>屋根</t>
    <rPh sb="0" eb="2">
      <t>ヤネ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</si>
  <si>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</si>
  <si>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</si>
  <si>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</si>
  <si>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造園</t>
    <rPh sb="0" eb="2">
      <t>ゾウエン</t>
    </rPh>
    <phoneticPr fontId="1"/>
  </si>
  <si>
    <t>タイル・れんが・ブロック</t>
    <phoneticPr fontId="1"/>
  </si>
  <si>
    <t>さく井</t>
    <rPh sb="2" eb="3">
      <t>イ</t>
    </rPh>
    <phoneticPr fontId="1"/>
  </si>
  <si>
    <t>鋼構造物</t>
    <rPh sb="0" eb="1">
      <t>ハガネ</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</si>
  <si>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</si>
  <si>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</si>
  <si>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</si>
  <si>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ほ装</t>
    <rPh sb="1" eb="2">
      <t>ソウ</t>
    </rPh>
    <phoneticPr fontId="1"/>
  </si>
  <si>
    <t>消防施設</t>
    <rPh sb="0" eb="2">
      <t>ショウボウ</t>
    </rPh>
    <rPh sb="2" eb="4">
      <t>シセツ</t>
    </rPh>
    <phoneticPr fontId="1"/>
  </si>
  <si>
    <t>しゅんせつ</t>
    <phoneticPr fontId="1"/>
  </si>
  <si>
    <t>清掃施設</t>
    <rPh sb="0" eb="2">
      <t>セイソウ</t>
    </rPh>
    <rPh sb="2" eb="4">
      <t>シセツ</t>
    </rPh>
    <phoneticPr fontId="1"/>
  </si>
  <si>
    <t>５　復代理人の選任に関すること。</t>
    <rPh sb="2" eb="3">
      <t>フク</t>
    </rPh>
    <rPh sb="3" eb="6">
      <t>ダイリニン</t>
    </rPh>
    <rPh sb="7" eb="9">
      <t>センニン</t>
    </rPh>
    <rPh sb="10" eb="11">
      <t>カン</t>
    </rPh>
    <phoneticPr fontId="1"/>
  </si>
  <si>
    <t>電話番号</t>
    <rPh sb="0" eb="2">
      <t>デンワ</t>
    </rPh>
    <rPh sb="2" eb="4">
      <t>バンゴウ</t>
    </rPh>
    <phoneticPr fontId="3"/>
  </si>
  <si>
    <t>FAX番号</t>
    <rPh sb="3" eb="5">
      <t>バンゴウ</t>
    </rPh>
    <phoneticPr fontId="3"/>
  </si>
  <si>
    <t>（「１」の場合委任状を添付）</t>
    <rPh sb="5" eb="7">
      <t>バアイ</t>
    </rPh>
    <rPh sb="7" eb="10">
      <t>イニンジョウ</t>
    </rPh>
    <rPh sb="11" eb="13">
      <t>テンプ</t>
    </rPh>
    <phoneticPr fontId="1"/>
  </si>
  <si>
    <t>なお、私は申請にあたり以下のことについて誓約いたします。</t>
    <rPh sb="3" eb="4">
      <t>ワタシ</t>
    </rPh>
    <rPh sb="5" eb="7">
      <t>シンセイ</t>
    </rPh>
    <rPh sb="11" eb="13">
      <t>イカ</t>
    </rPh>
    <rPh sb="20" eb="22">
      <t>セイヤク</t>
    </rPh>
    <phoneticPr fontId="1"/>
  </si>
  <si>
    <t>（実印）</t>
    <rPh sb="1" eb="2">
      <t>ジツ</t>
    </rPh>
    <rPh sb="2" eb="3">
      <t>イン</t>
    </rPh>
    <phoneticPr fontId="1"/>
  </si>
  <si>
    <t>申請者</t>
    <rPh sb="0" eb="3">
      <t>シンセイシャ</t>
    </rPh>
    <phoneticPr fontId="1"/>
  </si>
  <si>
    <t>解</t>
    <rPh sb="0" eb="1">
      <t>カイ</t>
    </rPh>
    <phoneticPr fontId="1"/>
  </si>
  <si>
    <t>解体</t>
    <rPh sb="0" eb="2">
      <t>カイタイ</t>
    </rPh>
    <phoneticPr fontId="1"/>
  </si>
  <si>
    <t>新規</t>
    <rPh sb="0" eb="2">
      <t>シンキ</t>
    </rPh>
    <phoneticPr fontId="4"/>
  </si>
  <si>
    <t>商号又は名称</t>
    <rPh sb="0" eb="2">
      <t>ショウゴウ</t>
    </rPh>
    <rPh sb="2" eb="3">
      <t>マタ</t>
    </rPh>
    <rPh sb="4" eb="6">
      <t>メイショウ</t>
    </rPh>
    <phoneticPr fontId="4"/>
  </si>
  <si>
    <t>代表者役職名</t>
    <rPh sb="0" eb="2">
      <t>ダイヒョウ</t>
    </rPh>
    <rPh sb="2" eb="3">
      <t>シャ</t>
    </rPh>
    <rPh sb="3" eb="5">
      <t>ヤクショク</t>
    </rPh>
    <rPh sb="5" eb="6">
      <t>ナ</t>
    </rPh>
    <phoneticPr fontId="4"/>
  </si>
  <si>
    <t>商号又は名称（フリガナ）</t>
    <phoneticPr fontId="4"/>
  </si>
  <si>
    <t>代表者氏名</t>
    <rPh sb="0" eb="3">
      <t>ダイヒョウシャ</t>
    </rPh>
    <rPh sb="3" eb="5">
      <t>シメイ</t>
    </rPh>
    <phoneticPr fontId="4"/>
  </si>
  <si>
    <t>代表者氏名（フリガナ）</t>
    <rPh sb="0" eb="3">
      <t>ダイヒョウシャ</t>
    </rPh>
    <rPh sb="3" eb="5">
      <t>シメイ</t>
    </rPh>
    <rPh sb="4" eb="5">
      <t>ナ</t>
    </rPh>
    <phoneticPr fontId="4"/>
  </si>
  <si>
    <t>郵便番号</t>
    <rPh sb="0" eb="2">
      <t>ユウビン</t>
    </rPh>
    <rPh sb="2" eb="4">
      <t>バンゴウ</t>
    </rPh>
    <phoneticPr fontId="4"/>
  </si>
  <si>
    <t>－</t>
    <phoneticPr fontId="4"/>
  </si>
  <si>
    <t>所在地</t>
    <rPh sb="0" eb="3">
      <t>ショザイチ</t>
    </rPh>
    <phoneticPr fontId="4"/>
  </si>
  <si>
    <t>都道府県名</t>
    <rPh sb="0" eb="4">
      <t>トドウフケン</t>
    </rPh>
    <rPh sb="4" eb="5">
      <t>ナ</t>
    </rPh>
    <phoneticPr fontId="4"/>
  </si>
  <si>
    <t>市区町村名</t>
    <rPh sb="0" eb="1">
      <t>シ</t>
    </rPh>
    <rPh sb="1" eb="2">
      <t>ク</t>
    </rPh>
    <rPh sb="2" eb="3">
      <t>チョウ</t>
    </rPh>
    <rPh sb="3" eb="4">
      <t>ムラ</t>
    </rPh>
    <rPh sb="4" eb="5">
      <t>ナ</t>
    </rPh>
    <phoneticPr fontId="4"/>
  </si>
  <si>
    <t>電話番号</t>
    <rPh sb="0" eb="2">
      <t>デンワ</t>
    </rPh>
    <rPh sb="2" eb="4">
      <t>バンゴウ</t>
    </rPh>
    <phoneticPr fontId="4"/>
  </si>
  <si>
    <t>FAX番号</t>
    <rPh sb="3" eb="5">
      <t>バンゴウ</t>
    </rPh>
    <phoneticPr fontId="4"/>
  </si>
  <si>
    <t>入札参加希望工種</t>
    <rPh sb="0" eb="2">
      <t>ニュウサツ</t>
    </rPh>
    <rPh sb="2" eb="4">
      <t>サンカ</t>
    </rPh>
    <rPh sb="4" eb="6">
      <t>キボウ</t>
    </rPh>
    <rPh sb="6" eb="8">
      <t>コウシュ</t>
    </rPh>
    <phoneticPr fontId="4"/>
  </si>
  <si>
    <t>土</t>
    <rPh sb="0" eb="1">
      <t>ツチ</t>
    </rPh>
    <phoneticPr fontId="4"/>
  </si>
  <si>
    <t>建</t>
    <rPh sb="0" eb="1">
      <t>ケン</t>
    </rPh>
    <phoneticPr fontId="4"/>
  </si>
  <si>
    <t>大</t>
    <rPh sb="0" eb="1">
      <t>ダイ</t>
    </rPh>
    <phoneticPr fontId="4"/>
  </si>
  <si>
    <t>左</t>
    <rPh sb="0" eb="1">
      <t>ヒダリ</t>
    </rPh>
    <phoneticPr fontId="4"/>
  </si>
  <si>
    <t>と</t>
    <phoneticPr fontId="4"/>
  </si>
  <si>
    <t>石</t>
    <rPh sb="0" eb="1">
      <t>イシ</t>
    </rPh>
    <phoneticPr fontId="4"/>
  </si>
  <si>
    <t>屋</t>
    <rPh sb="0" eb="1">
      <t>ヤ</t>
    </rPh>
    <phoneticPr fontId="4"/>
  </si>
  <si>
    <t>電</t>
    <rPh sb="0" eb="1">
      <t>デン</t>
    </rPh>
    <phoneticPr fontId="4"/>
  </si>
  <si>
    <t>管</t>
    <rPh sb="0" eb="1">
      <t>カン</t>
    </rPh>
    <phoneticPr fontId="4"/>
  </si>
  <si>
    <t>夕</t>
    <rPh sb="0" eb="1">
      <t>ユウ</t>
    </rPh>
    <phoneticPr fontId="4"/>
  </si>
  <si>
    <t>鋼</t>
    <rPh sb="0" eb="1">
      <t>コウ</t>
    </rPh>
    <phoneticPr fontId="4"/>
  </si>
  <si>
    <t>筋</t>
    <rPh sb="0" eb="1">
      <t>スジ</t>
    </rPh>
    <phoneticPr fontId="4"/>
  </si>
  <si>
    <t>舗</t>
    <rPh sb="0" eb="1">
      <t>ホ</t>
    </rPh>
    <phoneticPr fontId="4"/>
  </si>
  <si>
    <t>し</t>
    <phoneticPr fontId="4"/>
  </si>
  <si>
    <t>板</t>
    <rPh sb="0" eb="1">
      <t>イタ</t>
    </rPh>
    <phoneticPr fontId="4"/>
  </si>
  <si>
    <t>ガ</t>
    <phoneticPr fontId="4"/>
  </si>
  <si>
    <t>塗</t>
    <rPh sb="0" eb="1">
      <t>ヌリ</t>
    </rPh>
    <phoneticPr fontId="4"/>
  </si>
  <si>
    <t>防</t>
    <rPh sb="0" eb="1">
      <t>ボウ</t>
    </rPh>
    <phoneticPr fontId="4"/>
  </si>
  <si>
    <t>内</t>
    <rPh sb="0" eb="1">
      <t>ウチ</t>
    </rPh>
    <phoneticPr fontId="4"/>
  </si>
  <si>
    <t>機</t>
    <rPh sb="0" eb="1">
      <t>キ</t>
    </rPh>
    <phoneticPr fontId="4"/>
  </si>
  <si>
    <t>絶</t>
    <rPh sb="0" eb="1">
      <t>ゼッ</t>
    </rPh>
    <phoneticPr fontId="4"/>
  </si>
  <si>
    <t>通</t>
    <rPh sb="0" eb="1">
      <t>トオ</t>
    </rPh>
    <phoneticPr fontId="4"/>
  </si>
  <si>
    <t>園</t>
    <rPh sb="0" eb="1">
      <t>エン</t>
    </rPh>
    <phoneticPr fontId="4"/>
  </si>
  <si>
    <t>井</t>
    <rPh sb="0" eb="1">
      <t>イ</t>
    </rPh>
    <phoneticPr fontId="4"/>
  </si>
  <si>
    <t>具</t>
    <rPh sb="0" eb="1">
      <t>グ</t>
    </rPh>
    <phoneticPr fontId="4"/>
  </si>
  <si>
    <t>水</t>
    <rPh sb="0" eb="1">
      <t>ミズ</t>
    </rPh>
    <phoneticPr fontId="4"/>
  </si>
  <si>
    <t>消</t>
    <rPh sb="0" eb="1">
      <t>ショウ</t>
    </rPh>
    <phoneticPr fontId="4"/>
  </si>
  <si>
    <t>清</t>
    <rPh sb="0" eb="1">
      <t>キヨシ</t>
    </rPh>
    <phoneticPr fontId="4"/>
  </si>
  <si>
    <t>解</t>
    <rPh sb="0" eb="1">
      <t>カイ</t>
    </rPh>
    <phoneticPr fontId="4"/>
  </si>
  <si>
    <t>有している</t>
    <rPh sb="0" eb="1">
      <t>ユウ</t>
    </rPh>
    <phoneticPr fontId="4"/>
  </si>
  <si>
    <t>有していない</t>
    <rPh sb="0" eb="1">
      <t>ユウ</t>
    </rPh>
    <phoneticPr fontId="4"/>
  </si>
  <si>
    <t>営業所等名称</t>
    <rPh sb="0" eb="3">
      <t>エイギョウショ</t>
    </rPh>
    <rPh sb="3" eb="4">
      <t>トウ</t>
    </rPh>
    <rPh sb="4" eb="6">
      <t>メイショウ</t>
    </rPh>
    <phoneticPr fontId="4"/>
  </si>
  <si>
    <t>営業所等所在地</t>
    <rPh sb="0" eb="3">
      <t>エイギョウショ</t>
    </rPh>
    <rPh sb="3" eb="4">
      <t>トウ</t>
    </rPh>
    <rPh sb="4" eb="7">
      <t>ショザイチ</t>
    </rPh>
    <phoneticPr fontId="4"/>
  </si>
  <si>
    <t>適格組合該当</t>
    <rPh sb="0" eb="2">
      <t>テキカク</t>
    </rPh>
    <rPh sb="2" eb="4">
      <t>クミアイ</t>
    </rPh>
    <rPh sb="4" eb="6">
      <t>ガイトウ</t>
    </rPh>
    <phoneticPr fontId="4"/>
  </si>
  <si>
    <t>建災防協会加入</t>
    <rPh sb="0" eb="1">
      <t>ケン</t>
    </rPh>
    <rPh sb="3" eb="5">
      <t>キョウカイ</t>
    </rPh>
    <rPh sb="5" eb="7">
      <t>カニュウ</t>
    </rPh>
    <phoneticPr fontId="4"/>
  </si>
  <si>
    <t>置いている</t>
    <rPh sb="0" eb="1">
      <t>オ</t>
    </rPh>
    <phoneticPr fontId="4"/>
  </si>
  <si>
    <t>置いていない</t>
    <rPh sb="0" eb="1">
      <t>オ</t>
    </rPh>
    <phoneticPr fontId="4"/>
  </si>
  <si>
    <t>該当する</t>
    <rPh sb="0" eb="2">
      <t>ガイトウ</t>
    </rPh>
    <phoneticPr fontId="4"/>
  </si>
  <si>
    <t>該当しない</t>
    <rPh sb="0" eb="2">
      <t>ガイトウ</t>
    </rPh>
    <phoneticPr fontId="4"/>
  </si>
  <si>
    <t>加入している</t>
    <rPh sb="0" eb="2">
      <t>カニュウ</t>
    </rPh>
    <phoneticPr fontId="4"/>
  </si>
  <si>
    <t>加入していない</t>
    <rPh sb="0" eb="2">
      <t>カニュウ</t>
    </rPh>
    <phoneticPr fontId="4"/>
  </si>
  <si>
    <t>（建災防協会：建設業労働災害防止協会）</t>
    <rPh sb="4" eb="6">
      <t>キョウカイ</t>
    </rPh>
    <rPh sb="7" eb="9">
      <t>ケンセツ</t>
    </rPh>
    <rPh sb="9" eb="10">
      <t>ギョウ</t>
    </rPh>
    <rPh sb="10" eb="12">
      <t>ロウドウ</t>
    </rPh>
    <rPh sb="12" eb="14">
      <t>サイガイ</t>
    </rPh>
    <rPh sb="14" eb="16">
      <t>ボウシ</t>
    </rPh>
    <rPh sb="16" eb="18">
      <t>キョウカイ</t>
    </rPh>
    <phoneticPr fontId="4"/>
  </si>
  <si>
    <t>連絡先電話番号</t>
    <rPh sb="0" eb="2">
      <t>レンラク</t>
    </rPh>
    <rPh sb="2" eb="3">
      <t>サキ</t>
    </rPh>
    <rPh sb="3" eb="5">
      <t>デンワ</t>
    </rPh>
    <rPh sb="5" eb="7">
      <t>バンゴウ</t>
    </rPh>
    <phoneticPr fontId="4"/>
  </si>
  <si>
    <t>所属名・内線</t>
    <rPh sb="0" eb="2">
      <t>ショゾク</t>
    </rPh>
    <rPh sb="2" eb="3">
      <t>ナ</t>
    </rPh>
    <rPh sb="4" eb="5">
      <t>ナイ</t>
    </rPh>
    <rPh sb="5" eb="6">
      <t>セン</t>
    </rPh>
    <phoneticPr fontId="4"/>
  </si>
  <si>
    <t>担当者フリガナ</t>
    <rPh sb="0" eb="3">
      <t>タントウシャ</t>
    </rPh>
    <phoneticPr fontId="4"/>
  </si>
  <si>
    <t>○</t>
    <phoneticPr fontId="4"/>
  </si>
  <si>
    <t>経営事項審査基準日</t>
    <rPh sb="0" eb="2">
      <t>ケイエイ</t>
    </rPh>
    <rPh sb="2" eb="4">
      <t>ジコウ</t>
    </rPh>
    <rPh sb="4" eb="6">
      <t>シンサ</t>
    </rPh>
    <rPh sb="6" eb="8">
      <t>キジュン</t>
    </rPh>
    <rPh sb="8" eb="9">
      <t>ビ</t>
    </rPh>
    <phoneticPr fontId="4"/>
  </si>
  <si>
    <t>着色部分に入力をお願いいたします。</t>
    <rPh sb="0" eb="2">
      <t>チャクショク</t>
    </rPh>
    <rPh sb="2" eb="4">
      <t>ブブン</t>
    </rPh>
    <rPh sb="5" eb="7">
      <t>ニュウリョク</t>
    </rPh>
    <rPh sb="9" eb="10">
      <t>ネガ</t>
    </rPh>
    <phoneticPr fontId="4"/>
  </si>
  <si>
    <t>入札参加希望工種のセルを指定し、希望する工種に「○」を選んでください（複数希望可）</t>
    <rPh sb="0" eb="2">
      <t>ニュウサツ</t>
    </rPh>
    <rPh sb="2" eb="4">
      <t>サンカ</t>
    </rPh>
    <rPh sb="4" eb="6">
      <t>キボウ</t>
    </rPh>
    <rPh sb="6" eb="8">
      <t>コウシュ</t>
    </rPh>
    <rPh sb="12" eb="14">
      <t>シテイ</t>
    </rPh>
    <rPh sb="16" eb="18">
      <t>キボウ</t>
    </rPh>
    <rPh sb="20" eb="22">
      <t>コウシュ</t>
    </rPh>
    <rPh sb="27" eb="28">
      <t>エラ</t>
    </rPh>
    <rPh sb="35" eb="37">
      <t>フクスウ</t>
    </rPh>
    <rPh sb="37" eb="39">
      <t>キボウ</t>
    </rPh>
    <rPh sb="39" eb="40">
      <t>カ</t>
    </rPh>
    <phoneticPr fontId="4"/>
  </si>
  <si>
    <t>-</t>
    <phoneticPr fontId="3"/>
  </si>
  <si>
    <t>代理人氏名</t>
    <rPh sb="0" eb="3">
      <t>ダイリニン</t>
    </rPh>
    <rPh sb="3" eb="5">
      <t>シメイ</t>
    </rPh>
    <phoneticPr fontId="4"/>
  </si>
  <si>
    <t>代理人ヨミ</t>
    <rPh sb="0" eb="3">
      <t>ダイリニン</t>
    </rPh>
    <phoneticPr fontId="4"/>
  </si>
  <si>
    <t>郵便番号</t>
    <rPh sb="0" eb="2">
      <t>ユウビン</t>
    </rPh>
    <rPh sb="2" eb="4">
      <t>バンゴウ</t>
    </rPh>
    <phoneticPr fontId="4"/>
  </si>
  <si>
    <t>電話番号</t>
    <rPh sb="0" eb="2">
      <t>デンワ</t>
    </rPh>
    <rPh sb="2" eb="4">
      <t>バンゴウ</t>
    </rPh>
    <phoneticPr fontId="4"/>
  </si>
  <si>
    <t>FAX番号</t>
    <rPh sb="3" eb="5">
      <t>バンゴウ</t>
    </rPh>
    <phoneticPr fontId="4"/>
  </si>
  <si>
    <t>職　　名</t>
    <rPh sb="0" eb="1">
      <t>ショク</t>
    </rPh>
    <rPh sb="3" eb="4">
      <t>メイ</t>
    </rPh>
    <phoneticPr fontId="4"/>
  </si>
  <si>
    <t>担当者メールアドレス</t>
    <rPh sb="0" eb="3">
      <t>タントウシャ</t>
    </rPh>
    <phoneticPr fontId="4"/>
  </si>
  <si>
    <t>自己資本額</t>
    <rPh sb="0" eb="2">
      <t>ジコ</t>
    </rPh>
    <rPh sb="2" eb="4">
      <t>シホン</t>
    </rPh>
    <rPh sb="4" eb="5">
      <t>ガク</t>
    </rPh>
    <phoneticPr fontId="4"/>
  </si>
  <si>
    <t>従業員数</t>
    <rPh sb="0" eb="3">
      <t>ジュウギョウイン</t>
    </rPh>
    <rPh sb="3" eb="4">
      <t>スウ</t>
    </rPh>
    <phoneticPr fontId="4"/>
  </si>
  <si>
    <t>技術職員</t>
    <rPh sb="0" eb="2">
      <t>ギジュツ</t>
    </rPh>
    <rPh sb="2" eb="4">
      <t>ショクイン</t>
    </rPh>
    <phoneticPr fontId="4"/>
  </si>
  <si>
    <t>その他</t>
    <rPh sb="2" eb="3">
      <t>タ</t>
    </rPh>
    <phoneticPr fontId="4"/>
  </si>
  <si>
    <t>千円</t>
    <rPh sb="0" eb="2">
      <t>センエン</t>
    </rPh>
    <phoneticPr fontId="4"/>
  </si>
  <si>
    <t>人</t>
    <rPh sb="0" eb="1">
      <t>ヒト</t>
    </rPh>
    <phoneticPr fontId="4"/>
  </si>
  <si>
    <t>営業年数</t>
    <rPh sb="0" eb="2">
      <t>エイギョウ</t>
    </rPh>
    <rPh sb="2" eb="4">
      <t>ネンスウ</t>
    </rPh>
    <phoneticPr fontId="4"/>
  </si>
  <si>
    <t>年</t>
    <rPh sb="0" eb="1">
      <t>ネン</t>
    </rPh>
    <phoneticPr fontId="4"/>
  </si>
  <si>
    <t>文字</t>
    <rPh sb="0" eb="2">
      <t>モジ</t>
    </rPh>
    <phoneticPr fontId="3"/>
  </si>
  <si>
    <t>営業所等ヨミ</t>
    <rPh sb="0" eb="3">
      <t>エイギョウショ</t>
    </rPh>
    <rPh sb="3" eb="4">
      <t>トウ</t>
    </rPh>
    <phoneticPr fontId="4"/>
  </si>
  <si>
    <t>所在地ヨミ</t>
    <rPh sb="0" eb="3">
      <t>ショザイチ</t>
    </rPh>
    <phoneticPr fontId="4"/>
  </si>
  <si>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4"/>
  </si>
  <si>
    <t>建設業許可番号</t>
    <rPh sb="0" eb="2">
      <t>けんせつ</t>
    </rPh>
    <rPh sb="2" eb="3">
      <t>ぎょう</t>
    </rPh>
    <rPh sb="3" eb="5">
      <t>きょか</t>
    </rPh>
    <rPh sb="5" eb="7">
      <t>ばんごう</t>
    </rPh>
    <phoneticPr fontId="4" type="Hiragana"/>
  </si>
  <si>
    <t>大臣</t>
    <rPh sb="0" eb="2">
      <t>だいじん</t>
    </rPh>
    <phoneticPr fontId="4" type="Hiragana"/>
  </si>
  <si>
    <t>知事</t>
    <rPh sb="0" eb="2">
      <t>ちじ</t>
    </rPh>
    <phoneticPr fontId="4" type="Hiragana"/>
  </si>
  <si>
    <t>－</t>
    <phoneticPr fontId="4" type="Hiragana"/>
  </si>
  <si>
    <t>号</t>
    <rPh sb="0" eb="1">
      <t>ごう</t>
    </rPh>
    <phoneticPr fontId="4" type="Hiragana"/>
  </si>
  <si>
    <t>）第</t>
    <rPh sb="1" eb="2">
      <t>ダイ</t>
    </rPh>
    <phoneticPr fontId="1"/>
  </si>
  <si>
    <t>－</t>
    <phoneticPr fontId="1"/>
  </si>
  <si>
    <t>－</t>
    <phoneticPr fontId="4" type="Hiragana"/>
  </si>
  <si>
    <t>その他</t>
    <rPh sb="2" eb="3">
      <t>た</t>
    </rPh>
    <phoneticPr fontId="4" type="Hiragana"/>
  </si>
  <si>
    <t>証明書取得日及び番号（</t>
    <phoneticPr fontId="1"/>
  </si>
  <si>
    <t>)</t>
    <phoneticPr fontId="1"/>
  </si>
  <si>
    <t>外資状況</t>
    <rPh sb="0" eb="2">
      <t>がいし</t>
    </rPh>
    <rPh sb="2" eb="4">
      <t>じょうきょう</t>
    </rPh>
    <phoneticPr fontId="4" type="Hiragana"/>
  </si>
  <si>
    <t>証明書取得日</t>
    <rPh sb="0" eb="2">
      <t>ショウメイ</t>
    </rPh>
    <rPh sb="2" eb="3">
      <t>ショ</t>
    </rPh>
    <rPh sb="3" eb="5">
      <t>シュトク</t>
    </rPh>
    <rPh sb="5" eb="6">
      <t>ビ</t>
    </rPh>
    <phoneticPr fontId="4"/>
  </si>
  <si>
    <t>番号</t>
    <rPh sb="0" eb="2">
      <t>ばんごう</t>
    </rPh>
    <phoneticPr fontId="4" type="Hiragana"/>
  </si>
  <si>
    <t>外国籍会社</t>
    <rPh sb="0" eb="3">
      <t>がいこくせき</t>
    </rPh>
    <rPh sb="3" eb="5">
      <t>かいしゃ</t>
    </rPh>
    <phoneticPr fontId="4" type="Hiragana"/>
  </si>
  <si>
    <t>日本国籍会社</t>
    <rPh sb="0" eb="2">
      <t>にほん</t>
    </rPh>
    <rPh sb="2" eb="4">
      <t>こくせき</t>
    </rPh>
    <rPh sb="4" eb="6">
      <t>かいしゃ</t>
    </rPh>
    <phoneticPr fontId="4" type="Hiragana"/>
  </si>
  <si>
    <t>割合</t>
    <rPh sb="0" eb="2">
      <t>わりあい</t>
    </rPh>
    <phoneticPr fontId="4" type="Hiragana"/>
  </si>
  <si>
    <t>％</t>
    <phoneticPr fontId="4" type="Hiragana"/>
  </si>
  <si>
    <t>国　　名</t>
    <rPh sb="0" eb="1">
      <t>くに</t>
    </rPh>
    <rPh sb="3" eb="4">
      <t>な</t>
    </rPh>
    <phoneticPr fontId="4" type="Hiragana"/>
  </si>
  <si>
    <t>国　　名</t>
    <phoneticPr fontId="4" type="Hiragana"/>
  </si>
  <si>
    <t>割合</t>
    <phoneticPr fontId="4" type="Hiragana"/>
  </si>
  <si>
    <t>％</t>
    <phoneticPr fontId="4" type="Hiragana"/>
  </si>
  <si>
    <t>国名（</t>
    <rPh sb="0" eb="2">
      <t>コクメイ</t>
    </rPh>
    <phoneticPr fontId="1"/>
  </si>
  <si>
    <t>国名（</t>
    <phoneticPr fontId="1"/>
  </si>
  <si>
    <t>）％</t>
    <phoneticPr fontId="1"/>
  </si>
  <si>
    <t>）割合（</t>
  </si>
  <si>
    <t>）％・国名（</t>
    <phoneticPr fontId="1"/>
  </si>
  <si>
    <t>他</t>
    <rPh sb="0" eb="1">
      <t>タ</t>
    </rPh>
    <phoneticPr fontId="1"/>
  </si>
  <si>
    <t>入力にあたっての注意事項</t>
    <rPh sb="0" eb="2">
      <t>ニュウリョク</t>
    </rPh>
    <rPh sb="8" eb="10">
      <t>チュウイ</t>
    </rPh>
    <rPh sb="10" eb="12">
      <t>ジコウ</t>
    </rPh>
    <phoneticPr fontId="7"/>
  </si>
  <si>
    <t>１　共通事項</t>
    <rPh sb="2" eb="4">
      <t>キョウツウ</t>
    </rPh>
    <rPh sb="4" eb="6">
      <t>ジコウ</t>
    </rPh>
    <phoneticPr fontId="7"/>
  </si>
  <si>
    <t>○</t>
    <phoneticPr fontId="7"/>
  </si>
  <si>
    <t>○</t>
    <phoneticPr fontId="7"/>
  </si>
  <si>
    <t>２　記入方法</t>
    <rPh sb="2" eb="3">
      <t>キ</t>
    </rPh>
    <rPh sb="3" eb="4">
      <t>ニュウ</t>
    </rPh>
    <rPh sb="4" eb="6">
      <t>ホウホウ</t>
    </rPh>
    <phoneticPr fontId="7"/>
  </si>
  <si>
    <t>Ｋ</t>
    <phoneticPr fontId="3"/>
  </si>
  <si>
    <t>受付番号、受付日は空欄にすること</t>
  </si>
  <si>
    <t>Ｋ</t>
    <phoneticPr fontId="3"/>
  </si>
  <si>
    <t>営業所等に委任する場合、委任先が入札参加希望工種の建設業許可を持っていない場合は希望できません。</t>
    <rPh sb="0" eb="3">
      <t>えいぎょうしょ</t>
    </rPh>
    <rPh sb="3" eb="4">
      <t>とう</t>
    </rPh>
    <rPh sb="5" eb="7">
      <t>いにん</t>
    </rPh>
    <rPh sb="9" eb="11">
      <t>ばあい</t>
    </rPh>
    <rPh sb="12" eb="14">
      <t>いにん</t>
    </rPh>
    <rPh sb="14" eb="15">
      <t>さき</t>
    </rPh>
    <rPh sb="16" eb="18">
      <t>にゅうさつ</t>
    </rPh>
    <rPh sb="18" eb="20">
      <t>さんか</t>
    </rPh>
    <rPh sb="20" eb="22">
      <t>きぼう</t>
    </rPh>
    <rPh sb="22" eb="24">
      <t>こうしゅ</t>
    </rPh>
    <rPh sb="25" eb="28">
      <t>けんせつぎょう</t>
    </rPh>
    <rPh sb="28" eb="30">
      <t>きょか</t>
    </rPh>
    <rPh sb="31" eb="32">
      <t>も</t>
    </rPh>
    <rPh sb="37" eb="39">
      <t>ばあい</t>
    </rPh>
    <rPh sb="40" eb="42">
      <t>きぼう</t>
    </rPh>
    <phoneticPr fontId="4" type="Hiragana"/>
  </si>
  <si>
    <t>一般競争（指名競争）参加資格審査申請書</t>
    <phoneticPr fontId="4" type="Hiragana"/>
  </si>
  <si>
    <t>入力シート</t>
    <phoneticPr fontId="4" type="Hiragana"/>
  </si>
  <si>
    <t>（建設工事）</t>
    <phoneticPr fontId="4" type="Hiragana"/>
  </si>
  <si>
    <t>「入力シート」の３番目の表（営業所）は、本社を除く営業所を入力してください。（本社は自動で入力されます。）なお、営業所一覧表は必要項目が記載されていれば貴社の様式でも可となっておりますので、その場合はここを入力しなくても結構です。</t>
    <rPh sb="1" eb="3">
      <t>ニュウリョク</t>
    </rPh>
    <rPh sb="9" eb="11">
      <t>バンメ</t>
    </rPh>
    <rPh sb="12" eb="13">
      <t>ヒョウ</t>
    </rPh>
    <rPh sb="14" eb="16">
      <t>エイギョウ</t>
    </rPh>
    <rPh sb="16" eb="17">
      <t>ショ</t>
    </rPh>
    <rPh sb="20" eb="22">
      <t>ホンシャ</t>
    </rPh>
    <rPh sb="23" eb="24">
      <t>ノゾ</t>
    </rPh>
    <rPh sb="25" eb="27">
      <t>エイギョウ</t>
    </rPh>
    <rPh sb="27" eb="28">
      <t>ショ</t>
    </rPh>
    <rPh sb="29" eb="31">
      <t>ニュウリョク</t>
    </rPh>
    <rPh sb="39" eb="41">
      <t>ホンシャ</t>
    </rPh>
    <rPh sb="42" eb="44">
      <t>ジドウ</t>
    </rPh>
    <rPh sb="45" eb="47">
      <t>ニュウリョク</t>
    </rPh>
    <rPh sb="56" eb="58">
      <t>エイギョウ</t>
    </rPh>
    <rPh sb="58" eb="59">
      <t>ショ</t>
    </rPh>
    <rPh sb="59" eb="61">
      <t>イチラン</t>
    </rPh>
    <rPh sb="61" eb="62">
      <t>ヒョウ</t>
    </rPh>
    <rPh sb="63" eb="65">
      <t>ヒツヨウ</t>
    </rPh>
    <rPh sb="65" eb="67">
      <t>コウモク</t>
    </rPh>
    <rPh sb="68" eb="70">
      <t>キサイ</t>
    </rPh>
    <rPh sb="76" eb="78">
      <t>キシャ</t>
    </rPh>
    <rPh sb="79" eb="81">
      <t>ヨウシキ</t>
    </rPh>
    <rPh sb="83" eb="84">
      <t>カ</t>
    </rPh>
    <rPh sb="97" eb="99">
      <t>バアイ</t>
    </rPh>
    <rPh sb="103" eb="105">
      <t>ニュウリョク</t>
    </rPh>
    <rPh sb="110" eb="112">
      <t>ケッコウ</t>
    </rPh>
    <phoneticPr fontId="7"/>
  </si>
  <si>
    <t>㈱</t>
    <phoneticPr fontId="1"/>
  </si>
  <si>
    <t>㈲</t>
    <phoneticPr fontId="1"/>
  </si>
  <si>
    <t>大田原市長　相　馬　憲　一　様</t>
    <rPh sb="0" eb="4">
      <t>オオタワラシ</t>
    </rPh>
    <rPh sb="4" eb="5">
      <t>チョウ</t>
    </rPh>
    <rPh sb="6" eb="7">
      <t>ソウ</t>
    </rPh>
    <rPh sb="8" eb="9">
      <t>ウマ</t>
    </rPh>
    <rPh sb="10" eb="11">
      <t>ケン</t>
    </rPh>
    <rPh sb="12" eb="13">
      <t>イチ</t>
    </rPh>
    <rPh sb="14" eb="15">
      <t>サマ</t>
    </rPh>
    <phoneticPr fontId="1"/>
  </si>
  <si>
    <t>大田原市長　　相　馬　憲　一</t>
    <rPh sb="0" eb="4">
      <t>オオタワラシ</t>
    </rPh>
    <rPh sb="4" eb="5">
      <t>チョウ</t>
    </rPh>
    <rPh sb="7" eb="8">
      <t>ソウ</t>
    </rPh>
    <rPh sb="9" eb="10">
      <t>ウマ</t>
    </rPh>
    <rPh sb="11" eb="12">
      <t>ケン</t>
    </rPh>
    <rPh sb="13" eb="14">
      <t>イチ</t>
    </rPh>
    <phoneticPr fontId="1"/>
  </si>
  <si>
    <t>㈱、㈲等は環境依存文字を使用してください。</t>
    <rPh sb="3" eb="4">
      <t>トウ</t>
    </rPh>
    <rPh sb="5" eb="7">
      <t>カンキョウ</t>
    </rPh>
    <rPh sb="7" eb="9">
      <t>イゾン</t>
    </rPh>
    <rPh sb="9" eb="11">
      <t>モジ</t>
    </rPh>
    <rPh sb="12" eb="14">
      <t>シヨウ</t>
    </rPh>
    <phoneticPr fontId="7"/>
  </si>
  <si>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7"/>
  </si>
  <si>
    <t>「入力シート」の中の着色部分（水色）に入力願います。</t>
    <rPh sb="1" eb="3">
      <t>ニュウリョク</t>
    </rPh>
    <rPh sb="8" eb="9">
      <t>ナカ</t>
    </rPh>
    <rPh sb="15" eb="17">
      <t>ミズイロ</t>
    </rPh>
    <phoneticPr fontId="7"/>
  </si>
  <si>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7"/>
  </si>
  <si>
    <t>黄色のシートは直接入力する部分もありますので、入力漏れのないようご注意ください。</t>
    <rPh sb="0" eb="2">
      <t>キイロ</t>
    </rPh>
    <rPh sb="7" eb="9">
      <t>チョクセツ</t>
    </rPh>
    <rPh sb="9" eb="11">
      <t>ニュウリョク</t>
    </rPh>
    <rPh sb="13" eb="15">
      <t>ブブン</t>
    </rPh>
    <rPh sb="23" eb="25">
      <t>ニュウリョク</t>
    </rPh>
    <rPh sb="25" eb="26">
      <t>モ</t>
    </rPh>
    <rPh sb="33" eb="35">
      <t>チュウイ</t>
    </rPh>
    <phoneticPr fontId="7"/>
  </si>
  <si>
    <t>着色された部分をクリックすると、説明が表示されますのでよく読んで入力をお願いします。</t>
    <rPh sb="0" eb="1">
      <t>チャク</t>
    </rPh>
    <rPh sb="1" eb="2">
      <t>イロ</t>
    </rPh>
    <rPh sb="5" eb="6">
      <t>ブ</t>
    </rPh>
    <rPh sb="6" eb="7">
      <t>ブン</t>
    </rPh>
    <rPh sb="16" eb="18">
      <t>セツメイ</t>
    </rPh>
    <rPh sb="19" eb="21">
      <t>ヒョウジ</t>
    </rPh>
    <rPh sb="29" eb="30">
      <t>ヨ</t>
    </rPh>
    <rPh sb="32" eb="34">
      <t>ニュウリョク</t>
    </rPh>
    <rPh sb="36" eb="37">
      <t>ネガ</t>
    </rPh>
    <phoneticPr fontId="7"/>
  </si>
  <si>
    <t>「市内営業所有無」及び「受任者の有無」については、左の欄で「有・無」のどちらかを選択し、「有」の場合は右の欄に入力をお願いします。</t>
    <rPh sb="1" eb="3">
      <t>シナイ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7"/>
  </si>
  <si>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7"/>
  </si>
  <si>
    <t>○</t>
    <phoneticPr fontId="7"/>
  </si>
  <si>
    <r>
      <t xml:space="preserve">市内営業所等有無
</t>
    </r>
    <r>
      <rPr>
        <sz val="8.5"/>
        <color theme="1"/>
        <rFont val="BIZ UDゴシック"/>
        <family val="3"/>
        <charset val="128"/>
      </rPr>
      <t>※大田原市内に営業所等が置かれている場合、右欄では「有している」を選択してください</t>
    </r>
    <rPh sb="0" eb="2">
      <t>シナイ</t>
    </rPh>
    <rPh sb="2" eb="5">
      <t>エイギョウショ</t>
    </rPh>
    <rPh sb="5" eb="6">
      <t>トウ</t>
    </rPh>
    <rPh sb="6" eb="8">
      <t>ウム</t>
    </rPh>
    <rPh sb="10" eb="13">
      <t>オオタワラ</t>
    </rPh>
    <rPh sb="13" eb="15">
      <t>シナイ</t>
    </rPh>
    <rPh sb="16" eb="19">
      <t>エイギョウショ</t>
    </rPh>
    <rPh sb="19" eb="20">
      <t>トウ</t>
    </rPh>
    <rPh sb="21" eb="22">
      <t>オ</t>
    </rPh>
    <rPh sb="27" eb="29">
      <t>バアイ</t>
    </rPh>
    <rPh sb="30" eb="31">
      <t>ミギ</t>
    </rPh>
    <rPh sb="31" eb="32">
      <t>ラン</t>
    </rPh>
    <rPh sb="35" eb="36">
      <t>ユウ</t>
    </rPh>
    <rPh sb="42" eb="44">
      <t>センタク</t>
    </rPh>
    <phoneticPr fontId="4"/>
  </si>
  <si>
    <r>
      <t>一般競争（指名競争）参加資格審査申請書</t>
    </r>
    <r>
      <rPr>
        <b/>
        <sz val="14"/>
        <color indexed="8"/>
        <rFont val="BIZ UDゴシック"/>
        <family val="3"/>
        <charset val="128"/>
      </rPr>
      <t>（建設工事）</t>
    </r>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1"/>
  </si>
  <si>
    <r>
      <rPr>
        <sz val="14"/>
        <color indexed="8"/>
        <rFont val="BIZ UDゴシック"/>
        <family val="3"/>
        <charset val="128"/>
      </rPr>
      <t>　　　　　　　　　　　　　　　　　　　　　　　　　　様</t>
    </r>
    <rPh sb="26" eb="27">
      <t>サマ</t>
    </rPh>
    <phoneticPr fontId="1"/>
  </si>
  <si>
    <t xml:space="preserve">（ </t>
    <phoneticPr fontId="1"/>
  </si>
  <si>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7"/>
  </si>
  <si>
    <t>担当者氏名</t>
    <rPh sb="0" eb="3">
      <t>タントウシャ</t>
    </rPh>
    <rPh sb="3" eb="5">
      <t>シメイ</t>
    </rPh>
    <phoneticPr fontId="4"/>
  </si>
  <si>
    <t>大田原市入札参加資格審査登録票（建設工事）</t>
    <rPh sb="0" eb="3">
      <t>オオタワラ</t>
    </rPh>
    <rPh sb="3" eb="4">
      <t>シ</t>
    </rPh>
    <rPh sb="4" eb="6">
      <t>ニュウサツ</t>
    </rPh>
    <rPh sb="6" eb="8">
      <t>サンカ</t>
    </rPh>
    <rPh sb="8" eb="10">
      <t>シカク</t>
    </rPh>
    <rPh sb="10" eb="12">
      <t>シンサ</t>
    </rPh>
    <rPh sb="12" eb="14">
      <t>トウロク</t>
    </rPh>
    <rPh sb="14" eb="15">
      <t>ヒョウ</t>
    </rPh>
    <rPh sb="16" eb="18">
      <t>ケンセツ</t>
    </rPh>
    <rPh sb="18" eb="20">
      <t>コウジ</t>
    </rPh>
    <phoneticPr fontId="1"/>
  </si>
  <si>
    <t>カラー片面印刷</t>
    <rPh sb="3" eb="5">
      <t>カタメン</t>
    </rPh>
    <rPh sb="5" eb="7">
      <t>インサツ</t>
    </rPh>
    <phoneticPr fontId="1"/>
  </si>
  <si>
    <t>暴力団排除に関する誓約書</t>
  </si>
  <si>
    <t>大田原市長</t>
    <rPh sb="0" eb="5">
      <t>オオタワラシチョウ</t>
    </rPh>
    <phoneticPr fontId="7"/>
  </si>
  <si>
    <t>相馬　憲一</t>
    <rPh sb="0" eb="2">
      <t>ソウマ</t>
    </rPh>
    <rPh sb="3" eb="5">
      <t>ケンイチ</t>
    </rPh>
    <phoneticPr fontId="7"/>
  </si>
  <si>
    <t>様</t>
    <rPh sb="0" eb="1">
      <t>サマ</t>
    </rPh>
    <phoneticPr fontId="7"/>
  </si>
  <si>
    <t>住所</t>
    <rPh sb="0" eb="2">
      <t>ジュウショ</t>
    </rPh>
    <phoneticPr fontId="7"/>
  </si>
  <si>
    <t>商号又は名称</t>
    <rPh sb="0" eb="3">
      <t>ショウゴウマタ</t>
    </rPh>
    <rPh sb="4" eb="6">
      <t>メイショウ</t>
    </rPh>
    <phoneticPr fontId="7"/>
  </si>
  <si>
    <t>代表者</t>
    <rPh sb="0" eb="3">
      <t>ダイヒョウシャ</t>
    </rPh>
    <phoneticPr fontId="7"/>
  </si>
  <si>
    <t>記</t>
    <rPh sb="0" eb="1">
      <t>キ</t>
    </rPh>
    <phoneticPr fontId="7"/>
  </si>
  <si>
    <t>暴力団（暴力団員による不当な行為の防止等に関する法律（平成3年法律第77号。以下「法」という。）第2条第2号に規定する暴力団をいう。以下同じ。）</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7"/>
  </si>
  <si>
    <t>（1）</t>
    <phoneticPr fontId="7"/>
  </si>
  <si>
    <t>　私は、下記の事項について誓約します。</t>
    <rPh sb="1" eb="2">
      <t>ワタシ</t>
    </rPh>
    <rPh sb="4" eb="6">
      <t>カキ</t>
    </rPh>
    <rPh sb="7" eb="9">
      <t>ジコウ</t>
    </rPh>
    <rPh sb="13" eb="15">
      <t>セイヤク</t>
    </rPh>
    <phoneticPr fontId="7"/>
  </si>
  <si>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7"/>
  </si>
  <si>
    <t>（2）</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</si>
  <si>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7"/>
  </si>
  <si>
    <t>（3）</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</si>
  <si>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7"/>
  </si>
  <si>
    <t>（4）</t>
  </si>
  <si>
    <t>（5）</t>
  </si>
  <si>
    <t>　なお、この誓約に虚偽があり、または、この誓約に反した場合は貴市の入札参加資格を失うことに同意します。</t>
    <rPh sb="6" eb="8">
      <t>セイヤク</t>
    </rPh>
    <rPh sb="9" eb="11">
      <t>キョギ</t>
    </rPh>
    <rPh sb="21" eb="23">
      <t>セイヤク</t>
    </rPh>
    <rPh sb="24" eb="25">
      <t>ハン</t>
    </rPh>
    <rPh sb="27" eb="29">
      <t>バアイ</t>
    </rPh>
    <rPh sb="30" eb="32">
      <t>キシ</t>
    </rPh>
    <rPh sb="33" eb="39">
      <t>ニュウサツサンカシカク</t>
    </rPh>
    <rPh sb="40" eb="41">
      <t>ウシナ</t>
    </rPh>
    <rPh sb="45" eb="47">
      <t>ドウイ</t>
    </rPh>
    <phoneticPr fontId="7"/>
  </si>
  <si>
    <t>（6）</t>
    <phoneticPr fontId="7"/>
  </si>
  <si>
    <t>（7）</t>
    <phoneticPr fontId="7"/>
  </si>
  <si>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7"/>
  </si>
  <si>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7"/>
  </si>
  <si>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7"/>
  </si>
  <si>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7"/>
  </si>
  <si>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7"/>
  </si>
  <si>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7"/>
  </si>
  <si>
    <t>（8）</t>
    <phoneticPr fontId="7"/>
  </si>
  <si>
    <t>役員等が暴力団または暴力団員と社会的に非難されるべき関係を有している者</t>
    <phoneticPr fontId="7"/>
  </si>
  <si>
    <t>　自己または下請契約等の相手方が暴力団等から不当な要求行為を受けた場合は、大田原市に報告するとともに警察に通報します。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オオタワラシ</t>
    </rPh>
    <rPh sb="42" eb="44">
      <t>ホウコク</t>
    </rPh>
    <rPh sb="50" eb="52">
      <t>ケイサツ</t>
    </rPh>
    <rPh sb="53" eb="55">
      <t>ツウホウ</t>
    </rPh>
    <phoneticPr fontId="7"/>
  </si>
  <si>
    <t>資本金額</t>
    <rPh sb="0" eb="3">
      <t>シホンキン</t>
    </rPh>
    <rPh sb="3" eb="4">
      <t>ガク</t>
    </rPh>
    <phoneticPr fontId="4"/>
  </si>
  <si>
    <t>完成工事高合計</t>
    <rPh sb="0" eb="5">
      <t>カンセイコウジダカ</t>
    </rPh>
    <rPh sb="5" eb="7">
      <t>ゴウケイ</t>
    </rPh>
    <phoneticPr fontId="4"/>
  </si>
  <si>
    <t>主たる営業所所在地</t>
    <rPh sb="0" eb="1">
      <t>シュ</t>
    </rPh>
    <rPh sb="3" eb="6">
      <t>エイギョウショ</t>
    </rPh>
    <rPh sb="6" eb="9">
      <t>ショザイチ</t>
    </rPh>
    <phoneticPr fontId="4"/>
  </si>
  <si>
    <t>建設業許可を受けている主たる営業所の所在地を入力してください</t>
    <rPh sb="0" eb="3">
      <t>ケンセツギョウ</t>
    </rPh>
    <rPh sb="3" eb="5">
      <t>キョカ</t>
    </rPh>
    <rPh sb="6" eb="7">
      <t>ウ</t>
    </rPh>
    <rPh sb="11" eb="12">
      <t>シュ</t>
    </rPh>
    <rPh sb="14" eb="17">
      <t>エイギョウショ</t>
    </rPh>
    <rPh sb="18" eb="21">
      <t>ショザイチ</t>
    </rPh>
    <rPh sb="22" eb="24">
      <t>ニュウリョク</t>
    </rPh>
    <phoneticPr fontId="4"/>
  </si>
  <si>
    <t>※登記簿謄本の本社と異なる場合があるので注意してください</t>
    <rPh sb="1" eb="6">
      <t>とうきぼとうほん</t>
    </rPh>
    <rPh sb="7" eb="9">
      <t>ほんしゃ</t>
    </rPh>
    <rPh sb="10" eb="11">
      <t>こと</t>
    </rPh>
    <rPh sb="13" eb="15">
      <t>ばあい</t>
    </rPh>
    <rPh sb="20" eb="22">
      <t>ちゅうい</t>
    </rPh>
    <phoneticPr fontId="4" type="Hiragana"/>
  </si>
  <si>
    <t>00</t>
    <phoneticPr fontId="4" type="Hiragana"/>
  </si>
  <si>
    <t>123456</t>
    <phoneticPr fontId="4" type="Hiragana"/>
  </si>
  <si>
    <t>特</t>
    <rPh sb="0" eb="1">
      <t>とく</t>
    </rPh>
    <phoneticPr fontId="4" type="Hiragana"/>
  </si>
  <si>
    <t>般</t>
    <rPh sb="0" eb="1">
      <t>はん</t>
    </rPh>
    <phoneticPr fontId="4" type="Hiragana"/>
  </si>
  <si>
    <t>特・般</t>
    <rPh sb="0" eb="1">
      <t>とく</t>
    </rPh>
    <rPh sb="2" eb="3">
      <t>はん</t>
    </rPh>
    <phoneticPr fontId="4" type="Hiragana"/>
  </si>
  <si>
    <t>令和6年度において大田原市で行われる建設工事に係る競争に参加する資格の審査を申請します。</t>
    <rPh sb="0" eb="2">
      <t>レイワ</t>
    </rPh>
    <rPh sb="3" eb="5">
      <t>ネンド</t>
    </rPh>
    <rPh sb="9" eb="13">
      <t>オオタワラシ</t>
    </rPh>
    <rPh sb="14" eb="15">
      <t>オコナ</t>
    </rPh>
    <rPh sb="18" eb="20">
      <t>ケンセツ</t>
    </rPh>
    <rPh sb="20" eb="22">
      <t>コウジ</t>
    </rPh>
    <rPh sb="23" eb="24">
      <t>カカ</t>
    </rPh>
    <rPh sb="25" eb="27">
      <t>キョウソウ</t>
    </rPh>
    <rPh sb="28" eb="30">
      <t>サンカ</t>
    </rPh>
    <rPh sb="32" eb="34">
      <t>シカク</t>
    </rPh>
    <rPh sb="35" eb="37">
      <t>シンサ</t>
    </rPh>
    <rPh sb="38" eb="40">
      <t>シンセイ</t>
    </rPh>
    <phoneticPr fontId="1"/>
  </si>
  <si>
    <t>経営事項審査基準日</t>
    <rPh sb="0" eb="9">
      <t>ケイエイジコウシンサキジュンビ</t>
    </rPh>
    <phoneticPr fontId="1"/>
  </si>
  <si>
    <t>私は、次の者を代理人（建設業法施行令第３条の使用人）と定め、令和６年４月</t>
    <rPh sb="0" eb="1">
      <t>ワタシ</t>
    </rPh>
    <rPh sb="3" eb="4">
      <t>ツギ</t>
    </rPh>
    <rPh sb="5" eb="6">
      <t>モノ</t>
    </rPh>
    <rPh sb="7" eb="10">
      <t>ダイリニン</t>
    </rPh>
    <rPh sb="27" eb="28">
      <t>サダ</t>
    </rPh>
    <rPh sb="30" eb="32">
      <t>レイワ</t>
    </rPh>
    <rPh sb="33" eb="34">
      <t>ネン</t>
    </rPh>
    <rPh sb="35" eb="36">
      <t>ガツ</t>
    </rPh>
    <phoneticPr fontId="1"/>
  </si>
  <si>
    <t>１日から令和７年３月３１日まで、下記の権限を委任します。</t>
    <rPh sb="16" eb="18">
      <t>カキ</t>
    </rPh>
    <rPh sb="19" eb="21">
      <t>ケンゲン</t>
    </rPh>
    <rPh sb="22" eb="24">
      <t>イニン</t>
    </rPh>
    <phoneticPr fontId="1"/>
  </si>
  <si>
    <t>　太枠内にデータが反映されているか確認して下さい。</t>
    <rPh sb="9" eb="11">
      <t>ハンエイ</t>
    </rPh>
    <rPh sb="17" eb="19">
      <t>カクニン</t>
    </rPh>
    <phoneticPr fontId="1"/>
  </si>
  <si>
    <t>①～⑤のシートが提出用のシートです。②～③は必要に応じて提出してください。</t>
    <rPh sb="8" eb="11">
      <t>テイシュツヨウ</t>
    </rPh>
    <rPh sb="22" eb="24">
      <t>ヒツヨウ</t>
    </rPh>
    <rPh sb="25" eb="26">
      <t>オウ</t>
    </rPh>
    <rPh sb="28" eb="30">
      <t>テイシュツ</t>
    </rPh>
    <phoneticPr fontId="7"/>
  </si>
  <si>
    <t>３　その他</t>
    <rPh sb="4" eb="5">
      <t>タ</t>
    </rPh>
    <phoneticPr fontId="7"/>
  </si>
  <si>
    <t>「入力シート」を除くシートには、セル中に書式が入力されていますが、必要に応じて直接入力をしてください。
なお、１回直接入力をした場合、対象セルの自動入力はなくなりますのでご注意ください。</t>
    <rPh sb="1" eb="3">
      <t>ニュウリョク</t>
    </rPh>
    <rPh sb="8" eb="9">
      <t>ノゾ</t>
    </rPh>
    <rPh sb="18" eb="19">
      <t>チュウ</t>
    </rPh>
    <rPh sb="20" eb="22">
      <t>ショシキ</t>
    </rPh>
    <rPh sb="23" eb="25">
      <t>ニュウリョク</t>
    </rPh>
    <rPh sb="56" eb="57">
      <t>カイ</t>
    </rPh>
    <rPh sb="57" eb="59">
      <t>チョクセツ</t>
    </rPh>
    <rPh sb="59" eb="61">
      <t>ニュウリョク</t>
    </rPh>
    <rPh sb="64" eb="66">
      <t>バアイ</t>
    </rPh>
    <rPh sb="67" eb="69">
      <t>タイショウ</t>
    </rPh>
    <rPh sb="72" eb="74">
      <t>ジドウ</t>
    </rPh>
    <rPh sb="74" eb="76">
      <t>ニュウリョク</t>
    </rPh>
    <rPh sb="86" eb="88">
      <t>チュウイ</t>
    </rPh>
    <phoneticPr fontId="7"/>
  </si>
  <si>
    <t>申請書提出日</t>
    <phoneticPr fontId="1" type="Hiragana"/>
  </si>
  <si>
    <t>R05受付番号</t>
    <phoneticPr fontId="1" type="Hiragana"/>
  </si>
  <si>
    <t>継続</t>
    <rPh sb="0" eb="2">
      <t>けいぞく</t>
    </rPh>
    <phoneticPr fontId="4" type="Hiragana"/>
  </si>
  <si>
    <t>印刷不要</t>
    <rPh sb="0" eb="4">
      <t>いんさつふよう</t>
    </rPh>
    <phoneticPr fontId="4" type="Hiragana"/>
  </si>
  <si>
    <r>
      <rPr>
        <sz val="11"/>
        <color theme="9"/>
        <rFont val="BIZ UDゴシック"/>
        <family val="3"/>
        <charset val="128"/>
      </rPr>
      <t>R4.5.1以降の</t>
    </r>
    <r>
      <rPr>
        <sz val="11"/>
        <rFont val="BIZ UDゴシック"/>
        <family val="3"/>
        <charset val="128"/>
      </rPr>
      <t>経営事項審査を受けており、かつその経営事項審査において直前2年間に</t>
    </r>
    <r>
      <rPr>
        <b/>
        <sz val="11"/>
        <rFont val="BIZ UDゴシック"/>
        <family val="3"/>
        <charset val="128"/>
      </rPr>
      <t>継続</t>
    </r>
    <r>
      <rPr>
        <sz val="11"/>
        <rFont val="BIZ UDゴシック"/>
        <family val="3"/>
        <charset val="128"/>
      </rPr>
      <t>して完成工事高があるものしか登録できません。</t>
    </r>
    <rPh sb="6" eb="8">
      <t>いこう</t>
    </rPh>
    <rPh sb="9" eb="11">
      <t>けいえい</t>
    </rPh>
    <rPh sb="11" eb="13">
      <t>じこう</t>
    </rPh>
    <rPh sb="13" eb="15">
      <t>しんさ</t>
    </rPh>
    <rPh sb="16" eb="17">
      <t>う</t>
    </rPh>
    <rPh sb="36" eb="38">
      <t>ちょくぜん</t>
    </rPh>
    <rPh sb="39" eb="41">
      <t>ねんかん</t>
    </rPh>
    <rPh sb="42" eb="44">
      <t>けいぞく</t>
    </rPh>
    <rPh sb="46" eb="48">
      <t>かんせい</t>
    </rPh>
    <rPh sb="48" eb="50">
      <t>こうじ</t>
    </rPh>
    <rPh sb="50" eb="51">
      <t>だか</t>
    </rPh>
    <rPh sb="58" eb="60">
      <t>とうろく</t>
    </rPh>
    <phoneticPr fontId="4" type="Hiragana"/>
  </si>
  <si>
    <t>※  大田原市に登録を希望する工種に○を付けてください。なお、大田原市の建設工事の参加資格は、建設工事の種類ごとにR4年5月1日以降の経営事項審査を受けており、かつその経審において、直前２年間の各営業年度の工事実績（完工高）があるものとなっています。</t>
    <rPh sb="8" eb="10">
      <t>トウロク</t>
    </rPh>
    <rPh sb="11" eb="13">
      <t>キボウ</t>
    </rPh>
    <rPh sb="15" eb="16">
      <t>コウ</t>
    </rPh>
    <rPh sb="16" eb="17">
      <t>タネ</t>
    </rPh>
    <rPh sb="20" eb="21">
      <t>ツ</t>
    </rPh>
    <rPh sb="36" eb="38">
      <t>ケンセツ</t>
    </rPh>
    <rPh sb="38" eb="40">
      <t>コウジ</t>
    </rPh>
    <rPh sb="41" eb="43">
      <t>サンカ</t>
    </rPh>
    <rPh sb="43" eb="45">
      <t>シカク</t>
    </rPh>
    <rPh sb="47" eb="49">
      <t>ケンセツ</t>
    </rPh>
    <rPh sb="49" eb="51">
      <t>コウジ</t>
    </rPh>
    <rPh sb="52" eb="54">
      <t>シュルイ</t>
    </rPh>
    <rPh sb="59" eb="60">
      <t>ネン</t>
    </rPh>
    <rPh sb="61" eb="62">
      <t>ツキ</t>
    </rPh>
    <rPh sb="63" eb="64">
      <t>ニチ</t>
    </rPh>
    <rPh sb="64" eb="66">
      <t>イコウ</t>
    </rPh>
    <rPh sb="67" eb="69">
      <t>ケイエイ</t>
    </rPh>
    <rPh sb="69" eb="71">
      <t>ジコウ</t>
    </rPh>
    <rPh sb="71" eb="73">
      <t>シンサ</t>
    </rPh>
    <rPh sb="74" eb="75">
      <t>ウ</t>
    </rPh>
    <rPh sb="91" eb="93">
      <t>チョクゼン</t>
    </rPh>
    <rPh sb="94" eb="96">
      <t>ネンカン</t>
    </rPh>
    <rPh sb="97" eb="98">
      <t>カク</t>
    </rPh>
    <rPh sb="98" eb="100">
      <t>エイギョウ</t>
    </rPh>
    <rPh sb="100" eb="102">
      <t>ネンド</t>
    </rPh>
    <rPh sb="103" eb="105">
      <t>コウジ</t>
    </rPh>
    <rPh sb="105" eb="107">
      <t>ジッセキ</t>
    </rPh>
    <rPh sb="108" eb="110">
      <t>カンコウ</t>
    </rPh>
    <rPh sb="110" eb="111">
      <t>ダカ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</si>
</sst>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0"/>
    <numFmt numFmtId="177" formatCode="[$-411]gggee&quot;年&quot;mm&quot;月&quot;dd&quot;日&quot;"/>
  </numFmts>
  <fonts count="46">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11"/>
      <color theme="1"/>
      <name val="BIZ UDゴシック"/>
      <family val="3"/>
      <charset val="128"/>
    </font>
    <font>
      <sz val="11"/>
      <name val="BIZ UDゴシック"/>
      <family val="3"/>
      <charset val="128"/>
    </font>
    <font>
      <b/>
      <sz val="11"/>
      <color theme="1"/>
      <name val="BIZ UDゴシック"/>
      <family val="3"/>
      <charset val="128"/>
    </font>
    <font>
      <sz val="12"/>
      <color theme="1"/>
      <name val="BIZ UDゴシック"/>
      <family val="3"/>
      <charset val="128"/>
    </font>
    <font>
      <sz val="9"/>
      <name val="BIZ UDゴシック"/>
      <family val="3"/>
      <charset val="128"/>
    </font>
    <font>
      <b/>
      <sz val="8"/>
      <name val="BIZ UDゴシック"/>
      <family val="3"/>
      <charset val="128"/>
    </font>
    <font>
      <sz val="8.5"/>
      <color theme="1"/>
      <name val="BIZ UDゴシック"/>
      <family val="3"/>
      <charset val="128"/>
    </font>
    <font>
      <sz val="11"/>
      <color rgb="FFFF0000"/>
      <name val="BIZ UDゴシック"/>
      <family val="3"/>
      <charset val="128"/>
    </font>
    <font>
      <u/>
      <sz val="11"/>
      <color theme="10"/>
      <name val="BIZ UDゴシック"/>
      <family val="3"/>
      <charset val="128"/>
    </font>
    <font>
      <b/>
      <sz val="14"/>
      <color theme="1"/>
      <name val="BIZ UDゴシック"/>
      <family val="3"/>
      <charset val="128"/>
    </font>
    <font>
      <b/>
      <sz val="14"/>
      <color indexed="8"/>
      <name val="BIZ UDゴシック"/>
      <family val="3"/>
      <charset val="128"/>
    </font>
    <font>
      <sz val="14"/>
      <color theme="1"/>
      <name val="BIZ UDゴシック"/>
      <family val="3"/>
      <charset val="128"/>
    </font>
    <font>
      <sz val="9"/>
      <color theme="1"/>
      <name val="BIZ UDゴシック"/>
      <family val="3"/>
      <charset val="128"/>
    </font>
    <font>
      <sz val="14"/>
      <color indexed="8"/>
      <name val="BIZ UDゴシック"/>
      <family val="3"/>
      <charset val="128"/>
    </font>
    <font>
      <sz val="8"/>
      <color theme="1"/>
      <name val="BIZ UDゴシック"/>
      <family val="3"/>
      <charset val="128"/>
    </font>
    <font>
      <sz val="6"/>
      <color theme="1"/>
      <name val="BIZ UDゴシック"/>
      <family val="3"/>
      <charset val="128"/>
    </font>
    <font>
      <b/>
      <sz val="16"/>
      <color theme="1"/>
      <name val="BIZ UDゴシック"/>
      <family val="3"/>
      <charset val="128"/>
    </font>
    <font>
      <sz val="12"/>
      <color rgb="FFFF0000"/>
      <name val="BIZ UDゴシック"/>
      <family val="3"/>
      <charset val="128"/>
    </font>
    <font>
      <sz val="16"/>
      <color indexed="10"/>
      <name val="BIZ UDゴシック"/>
      <family val="3"/>
      <charset val="128"/>
    </font>
    <font>
      <b/>
      <sz val="18"/>
      <name val="BIZ UDゴシック"/>
      <family val="3"/>
      <charset val="128"/>
    </font>
    <font>
      <sz val="12"/>
      <name val="BIZ UDゴシック"/>
      <family val="3"/>
      <charset val="128"/>
    </font>
    <font>
      <b/>
      <sz val="11"/>
      <name val="BIZ UDゴシック"/>
      <family val="3"/>
      <charset val="128"/>
    </font>
    <font>
      <b/>
      <sz val="14"/>
      <name val="BIZ UDゴシック"/>
      <family val="3"/>
      <charset val="128"/>
    </font>
    <font>
      <b/>
      <sz val="10"/>
      <name val="BIZ UDゴシック"/>
      <family val="3"/>
      <charset val="128"/>
    </font>
    <font>
      <sz val="18"/>
      <name val="BIZ UDゴシック"/>
      <family val="3"/>
      <charset val="128"/>
    </font>
    <font>
      <sz val="20"/>
      <color indexed="10"/>
      <name val="BIZ UDゴシック"/>
      <family val="3"/>
      <charset val="128"/>
    </font>
    <font>
      <sz val="14"/>
      <color indexed="10"/>
      <name val="BIZ UDゴシック"/>
      <family val="3"/>
      <charset val="128"/>
    </font>
    <font>
      <b/>
      <sz val="9"/>
      <name val="BIZ UDゴシック"/>
      <family val="3"/>
      <charset val="128"/>
    </font>
    <font>
      <sz val="20"/>
      <color indexed="8"/>
      <name val="BIZ UDゴシック"/>
      <family val="3"/>
      <charset val="128"/>
    </font>
    <font>
      <u/>
      <sz val="8"/>
      <name val="BIZ UDゴシック"/>
      <family val="3"/>
      <charset val="128"/>
    </font>
    <font>
      <u/>
      <sz val="9"/>
      <name val="BIZ UDゴシック"/>
      <family val="3"/>
      <charset val="128"/>
    </font>
    <font>
      <sz val="20"/>
      <color rgb="FFFF0000"/>
      <name val="BIZ UDゴシック"/>
      <family val="3"/>
      <charset val="128"/>
    </font>
    <font>
      <b/>
      <sz val="12"/>
      <name val="BIZ UDゴシック"/>
      <family val="3"/>
      <charset val="128"/>
    </font>
    <font>
      <sz val="14"/>
      <name val="BIZ UDゴシック"/>
      <family val="3"/>
      <charset val="128"/>
    </font>
    <font>
      <sz val="6"/>
      <name val="BIZ UDゴシック"/>
      <family val="3"/>
      <charset val="128"/>
    </font>
    <font>
      <sz val="20"/>
      <name val="BIZ UDゴシック"/>
      <family val="3"/>
      <charset val="128"/>
    </font>
    <font>
      <sz val="11"/>
      <color theme="9"/>
      <name val="BIZ UDゴシック"/>
      <family val="3"/>
      <charset val="128"/>
    </font>
    <font>
      <b/>
      <sz val="14"/>
      <color rgb="FFFF0000"/>
      <name val="BIZ UDゴシック"/>
      <family val="3"/>
      <charset val="128"/>
    </font>
  </fonts>
  <fills count="5">
    <fill>
      <patternFill patternType="none"/>
    </fill>
    <fill>
      <patternFill patternType="gray125"/>
    </fill>
    <fill>
      <patternFill patternType="solid">
        <fgColor indexed="41"/>
        <bgColor indexed="64"/>
      </patternFill>
    </fill>
    <fill>
      <patternFill patternType="solid">
        <fgColor rgb="FFCCECFF"/>
        <bgColor indexed="64"/>
      </patternFill>
    </fill>
    <fill>
      <patternFill patternType="solid">
        <fgColor rgb="FFFFFF00"/>
        <bgColor indexed="64"/>
      </patternFill>
    </fill>
  </fills>
  <borders count="147">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style="thin">
        <color rgb="FFFF0000"/>
      </top>
      <bottom/>
      <diagonal/>
    </border>
    <border>
      <left style="thin">
        <color rgb="FFFF0000"/>
      </left>
      <right/>
      <top/>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685">
    <xf numFmtId="0" fontId="0" fillId="0" borderId="0" xfId="0">
      <alignment vertical="center"/>
    </xf>
    <xf numFmtId="0" fontId="8" fillId="0" borderId="0" xfId="0" applyFont="1" applyAlignment="1">
      <alignment vertical="top"/>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Alignment="1">
      <alignment horizontal="left" vertical="top" wrapText="1"/>
    </xf>
    <xf numFmtId="57" fontId="8" fillId="0" borderId="0" xfId="0" applyNumberFormat="1" applyFont="1">
      <alignment vertical="center"/>
    </xf>
    <xf numFmtId="0" fontId="8" fillId="0" borderId="0" xfId="0" applyFont="1" applyAlignment="1">
      <alignment vertical="center" wrapText="1"/>
    </xf>
    <xf numFmtId="0" fontId="8" fillId="0" borderId="0" xfId="0" applyFont="1" applyBorder="1" applyAlignment="1">
      <alignment horizontal="left" vertical="center"/>
    </xf>
    <xf numFmtId="0" fontId="8" fillId="0" borderId="0" xfId="0" applyFont="1" applyAlignment="1">
      <alignment horizontal="left" vertical="center"/>
    </xf>
    <xf numFmtId="0" fontId="8" fillId="0" borderId="18" xfId="0" applyFont="1" applyBorder="1" applyAlignment="1">
      <alignment horizontal="center" vertical="center"/>
    </xf>
    <xf numFmtId="49" fontId="8" fillId="3" borderId="18" xfId="0" applyNumberFormat="1" applyFont="1" applyFill="1" applyBorder="1" applyProtection="1">
      <alignment vertical="center"/>
      <protection locked="0"/>
    </xf>
    <xf numFmtId="0" fontId="8" fillId="0" borderId="57" xfId="0" applyFont="1" applyBorder="1" applyAlignment="1">
      <alignment horizontal="center" vertical="center"/>
    </xf>
    <xf numFmtId="49" fontId="13" fillId="0" borderId="0" xfId="2" applyNumberFormat="1" applyFont="1" applyFill="1" applyBorder="1" applyAlignment="1">
      <alignment horizontal="center" vertical="center" wrapText="1"/>
    </xf>
    <xf numFmtId="49" fontId="12" fillId="0" borderId="0" xfId="2" applyNumberFormat="1" applyFont="1" applyAlignment="1">
      <alignment vertical="center"/>
    </xf>
    <xf numFmtId="0" fontId="8" fillId="0" borderId="24" xfId="0" applyFont="1" applyBorder="1">
      <alignment vertical="center"/>
    </xf>
    <xf numFmtId="0" fontId="8" fillId="0" borderId="24" xfId="0" applyFont="1" applyBorder="1" applyAlignment="1">
      <alignment horizontal="center" vertical="center"/>
    </xf>
    <xf numFmtId="0" fontId="8" fillId="0" borderId="24" xfId="0" applyFont="1" applyBorder="1" applyAlignment="1">
      <alignment horizontal="center" vertical="center" shrinkToFit="1"/>
    </xf>
    <xf numFmtId="0" fontId="8" fillId="0" borderId="24" xfId="0" applyFont="1" applyFill="1" applyBorder="1" applyAlignment="1">
      <alignment horizontal="center" vertical="center"/>
    </xf>
    <xf numFmtId="49" fontId="12" fillId="0" borderId="0" xfId="2" applyNumberFormat="1" applyFont="1" applyFill="1" applyBorder="1" applyAlignment="1">
      <alignment horizontal="center" vertical="center"/>
    </xf>
    <xf numFmtId="0" fontId="8" fillId="0" borderId="24" xfId="0" applyFont="1" applyBorder="1" applyAlignment="1">
      <alignment vertical="center" shrinkToFit="1"/>
    </xf>
    <xf numFmtId="0" fontId="8" fillId="0" borderId="23" xfId="0" applyFont="1" applyBorder="1" applyAlignment="1">
      <alignment horizontal="center" vertical="center" shrinkToFit="1"/>
    </xf>
    <xf numFmtId="0" fontId="8" fillId="0" borderId="0" xfId="0" applyFont="1" applyAlignment="1">
      <alignment vertical="center"/>
    </xf>
    <xf numFmtId="0" fontId="8" fillId="3" borderId="31"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124" xfId="0" applyFont="1" applyFill="1" applyBorder="1" applyAlignment="1" applyProtection="1">
      <alignment horizontal="center" vertical="center" shrinkToFit="1"/>
      <protection locked="0"/>
    </xf>
    <xf numFmtId="0" fontId="8" fillId="3" borderId="33" xfId="0" applyFont="1" applyFill="1" applyBorder="1" applyAlignment="1" applyProtection="1">
      <alignment horizontal="center" vertical="center" shrinkToFit="1"/>
      <protection locked="0"/>
    </xf>
    <xf numFmtId="0" fontId="15" fillId="0" borderId="0" xfId="0" applyFont="1" applyAlignment="1">
      <alignment vertical="center"/>
    </xf>
    <xf numFmtId="0" fontId="9" fillId="0" borderId="0" xfId="0" applyFont="1" applyAlignment="1">
      <alignment vertical="center"/>
    </xf>
    <xf numFmtId="0" fontId="8" fillId="0" borderId="23" xfId="0" applyFont="1" applyBorder="1" applyAlignment="1">
      <alignment horizontal="center" vertical="center"/>
    </xf>
    <xf numFmtId="0" fontId="8" fillId="0" borderId="45" xfId="0" applyFont="1" applyFill="1" applyBorder="1" applyAlignment="1">
      <alignment vertical="center"/>
    </xf>
    <xf numFmtId="0" fontId="8" fillId="0" borderId="44" xfId="0" applyFont="1" applyFill="1" applyBorder="1" applyAlignment="1">
      <alignment vertical="center"/>
    </xf>
    <xf numFmtId="0" fontId="15" fillId="0" borderId="141" xfId="0" applyFont="1" applyBorder="1" applyAlignment="1">
      <alignment vertical="center"/>
    </xf>
    <xf numFmtId="0" fontId="15" fillId="0" borderId="0" xfId="0" applyFont="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shrinkToFit="1"/>
    </xf>
    <xf numFmtId="0" fontId="8" fillId="0" borderId="0" xfId="0" applyFont="1" applyBorder="1">
      <alignment vertical="center"/>
    </xf>
    <xf numFmtId="0" fontId="8" fillId="0" borderId="0" xfId="0" applyFont="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lignment vertical="center"/>
    </xf>
    <xf numFmtId="0" fontId="19" fillId="0" borderId="23" xfId="0" applyFont="1" applyBorder="1">
      <alignment vertical="center"/>
    </xf>
    <xf numFmtId="0" fontId="8" fillId="0" borderId="23" xfId="0" applyFont="1" applyBorder="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25" xfId="0" applyFont="1" applyBorder="1" applyAlignment="1">
      <alignment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3" fillId="0" borderId="0" xfId="0" applyFont="1" applyAlignment="1">
      <alignment vertical="center" shrinkToFit="1"/>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8" fillId="0" borderId="18" xfId="0" applyFont="1" applyBorder="1" applyAlignment="1">
      <alignment vertical="center" shrinkToFit="1"/>
    </xf>
    <xf numFmtId="0" fontId="8" fillId="0" borderId="26" xfId="0" applyFont="1" applyBorder="1" applyAlignment="1">
      <alignment vertical="center" shrinkToFit="1"/>
    </xf>
    <xf numFmtId="0" fontId="8" fillId="0" borderId="27" xfId="0" applyFont="1" applyBorder="1" applyAlignment="1">
      <alignment vertical="center" shrinkToFit="1"/>
    </xf>
    <xf numFmtId="0" fontId="8" fillId="0" borderId="57" xfId="0" applyFont="1" applyBorder="1" applyAlignment="1">
      <alignment vertical="center" shrinkToFit="1"/>
    </xf>
    <xf numFmtId="0" fontId="8" fillId="0" borderId="6" xfId="0" applyFont="1" applyBorder="1" applyAlignment="1">
      <alignment vertical="center"/>
    </xf>
    <xf numFmtId="0" fontId="24" fillId="0" borderId="0" xfId="0" applyFont="1">
      <alignment vertical="center"/>
    </xf>
    <xf numFmtId="0" fontId="11" fillId="0" borderId="0" xfId="0" applyFont="1">
      <alignment vertical="center"/>
    </xf>
    <xf numFmtId="0" fontId="11" fillId="0" borderId="0" xfId="0" applyFont="1" applyBorder="1">
      <alignment vertical="center"/>
    </xf>
    <xf numFmtId="0" fontId="11" fillId="0" borderId="25" xfId="0" applyFont="1" applyBorder="1">
      <alignment vertical="center"/>
    </xf>
    <xf numFmtId="0" fontId="11" fillId="0" borderId="0" xfId="0" applyFont="1" applyAlignment="1">
      <alignment vertical="center"/>
    </xf>
    <xf numFmtId="0" fontId="11" fillId="0" borderId="0" xfId="0" applyFont="1" applyAlignment="1">
      <alignment vertical="center" shrinkToFit="1"/>
    </xf>
    <xf numFmtId="0" fontId="19" fillId="0" borderId="0" xfId="0" applyFont="1" applyBorder="1" applyAlignment="1">
      <alignment vertical="center"/>
    </xf>
    <xf numFmtId="0" fontId="11" fillId="0" borderId="0" xfId="0" applyFont="1" applyBorder="1" applyAlignment="1">
      <alignment vertical="center"/>
    </xf>
    <xf numFmtId="49" fontId="11" fillId="0" borderId="0" xfId="0" applyNumberFormat="1" applyFont="1" applyBorder="1" applyAlignment="1">
      <alignment vertical="center"/>
    </xf>
    <xf numFmtId="0" fontId="11" fillId="0" borderId="0" xfId="0" applyFont="1" applyBorder="1" applyAlignment="1"/>
    <xf numFmtId="0" fontId="11" fillId="0" borderId="0" xfId="0" applyFont="1" applyBorder="1" applyAlignment="1">
      <alignment vertical="center" wrapText="1"/>
    </xf>
    <xf numFmtId="0" fontId="12" fillId="0" borderId="0" xfId="0" applyFont="1">
      <alignment vertical="center"/>
    </xf>
    <xf numFmtId="0" fontId="8" fillId="0" borderId="2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58" fontId="11" fillId="0" borderId="0" xfId="0" applyNumberFormat="1" applyFont="1" applyAlignment="1">
      <alignment vertical="center" wrapText="1"/>
    </xf>
    <xf numFmtId="0" fontId="8" fillId="0" borderId="0" xfId="0" applyFont="1" applyAlignment="1">
      <alignment horizontal="distributed" vertical="center"/>
    </xf>
    <xf numFmtId="49" fontId="8" fillId="0" borderId="0" xfId="0" applyNumberFormat="1" applyFont="1" applyAlignment="1">
      <alignment horizontal="left" vertical="center" wrapText="1"/>
    </xf>
    <xf numFmtId="49" fontId="8" fillId="0" borderId="0" xfId="0" applyNumberFormat="1" applyFont="1" applyAlignment="1">
      <alignment vertical="center"/>
    </xf>
    <xf numFmtId="49" fontId="8" fillId="0" borderId="0" xfId="0" applyNumberFormat="1" applyFont="1" applyAlignment="1">
      <alignment vertical="center" wrapText="1"/>
    </xf>
    <xf numFmtId="0" fontId="22" fillId="0" borderId="19" xfId="0" applyFont="1" applyBorder="1" applyAlignment="1">
      <alignment vertical="center" shrinkToFit="1"/>
    </xf>
    <xf numFmtId="0" fontId="22" fillId="0" borderId="20" xfId="0" applyFont="1" applyBorder="1" applyAlignment="1">
      <alignment vertical="center" shrinkToFit="1"/>
    </xf>
    <xf numFmtId="0" fontId="22" fillId="0" borderId="21" xfId="0" applyFont="1" applyBorder="1" applyAlignment="1">
      <alignment vertical="center" shrinkToFit="1"/>
    </xf>
    <xf numFmtId="0" fontId="20" fillId="0" borderId="144" xfId="0" applyFont="1" applyBorder="1" applyAlignment="1">
      <alignment vertical="center"/>
    </xf>
    <xf numFmtId="0" fontId="20" fillId="0" borderId="20" xfId="0" applyFont="1" applyBorder="1" applyAlignment="1">
      <alignment vertical="center"/>
    </xf>
    <xf numFmtId="0" fontId="20" fillId="0" borderId="21" xfId="0" applyFont="1" applyBorder="1" applyAlignment="1">
      <alignment vertical="center"/>
    </xf>
    <xf numFmtId="0" fontId="20" fillId="0" borderId="0" xfId="0" applyFont="1" applyAlignment="1">
      <alignment vertical="center"/>
    </xf>
    <xf numFmtId="0" fontId="23" fillId="0" borderId="0" xfId="0" applyFont="1" applyAlignment="1">
      <alignment vertical="center"/>
    </xf>
    <xf numFmtId="0" fontId="8" fillId="0" borderId="24" xfId="0" applyFont="1" applyBorder="1" applyAlignment="1">
      <alignment vertical="center"/>
    </xf>
    <xf numFmtId="0" fontId="20" fillId="0" borderId="19" xfId="0" applyFont="1" applyBorder="1" applyAlignment="1">
      <alignment vertical="center"/>
    </xf>
    <xf numFmtId="0" fontId="20" fillId="0" borderId="2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2" xfId="0" applyFont="1" applyBorder="1" applyAlignment="1">
      <alignment vertical="center"/>
    </xf>
    <xf numFmtId="0" fontId="12" fillId="0" borderId="0" xfId="2" applyNumberFormat="1" applyFont="1" applyAlignment="1">
      <alignment vertical="center" shrinkToFit="1"/>
    </xf>
    <xf numFmtId="49" fontId="12" fillId="0" borderId="0" xfId="2" applyNumberFormat="1" applyFont="1" applyAlignment="1">
      <alignment vertical="center" shrinkToFit="1"/>
    </xf>
    <xf numFmtId="49" fontId="12" fillId="0" borderId="0" xfId="2" applyNumberFormat="1" applyFont="1" applyBorder="1" applyAlignment="1">
      <alignment vertical="center" shrinkToFit="1"/>
    </xf>
    <xf numFmtId="49" fontId="12" fillId="0" borderId="0" xfId="2" applyNumberFormat="1" applyFont="1" applyAlignment="1">
      <alignment horizontal="center" vertical="center" shrinkToFit="1"/>
    </xf>
    <xf numFmtId="49" fontId="27" fillId="0" borderId="0" xfId="2" applyNumberFormat="1" applyFont="1" applyAlignment="1">
      <alignment horizontal="center" vertical="center" shrinkToFit="1"/>
    </xf>
    <xf numFmtId="49" fontId="31" fillId="0" borderId="6" xfId="2" applyNumberFormat="1" applyFont="1" applyBorder="1" applyAlignment="1">
      <alignment vertical="center" shrinkToFit="1"/>
    </xf>
    <xf numFmtId="49" fontId="31" fillId="0" borderId="0" xfId="2" applyNumberFormat="1" applyFont="1" applyBorder="1" applyAlignment="1">
      <alignment vertical="center" shrinkToFit="1"/>
    </xf>
    <xf numFmtId="49" fontId="28" fillId="0" borderId="0" xfId="2" applyNumberFormat="1" applyFont="1" applyAlignment="1">
      <alignment vertical="center" shrinkToFit="1"/>
    </xf>
    <xf numFmtId="49" fontId="12" fillId="0" borderId="0" xfId="2" applyNumberFormat="1" applyFont="1" applyFill="1" applyBorder="1" applyAlignment="1">
      <alignment horizontal="center" vertical="center" shrinkToFit="1"/>
    </xf>
    <xf numFmtId="49" fontId="33" fillId="0" borderId="0" xfId="2" applyNumberFormat="1" applyFont="1" applyBorder="1" applyAlignment="1">
      <alignment horizontal="center" vertical="center" shrinkToFit="1"/>
    </xf>
    <xf numFmtId="49" fontId="12" fillId="0" borderId="0" xfId="2" applyNumberFormat="1" applyFont="1" applyFill="1" applyAlignment="1">
      <alignment vertical="center" shrinkToFit="1"/>
    </xf>
    <xf numFmtId="49" fontId="12" fillId="0" borderId="0" xfId="2" applyNumberFormat="1" applyFont="1" applyBorder="1" applyAlignment="1">
      <alignment horizontal="center" vertical="center" shrinkToFit="1"/>
    </xf>
    <xf numFmtId="49" fontId="13" fillId="0" borderId="0" xfId="2" applyNumberFormat="1" applyFont="1" applyFill="1" applyBorder="1" applyAlignment="1">
      <alignment horizontal="center" vertical="center" shrinkToFit="1"/>
    </xf>
    <xf numFmtId="0" fontId="33" fillId="0" borderId="6" xfId="2" applyNumberFormat="1" applyFont="1" applyBorder="1" applyAlignment="1">
      <alignment vertical="center" shrinkToFit="1"/>
    </xf>
    <xf numFmtId="0" fontId="33" fillId="0" borderId="0" xfId="2" applyNumberFormat="1" applyFont="1" applyBorder="1" applyAlignment="1">
      <alignment vertical="center" shrinkToFit="1"/>
    </xf>
    <xf numFmtId="49" fontId="29" fillId="0" borderId="0" xfId="2" applyNumberFormat="1" applyFont="1" applyFill="1" applyBorder="1" applyAlignment="1">
      <alignment horizontal="center" vertical="center" shrinkToFit="1"/>
    </xf>
    <xf numFmtId="49" fontId="12" fillId="0" borderId="140" xfId="2" applyNumberFormat="1" applyFont="1" applyBorder="1" applyAlignment="1">
      <alignment vertical="center" shrinkToFit="1"/>
    </xf>
    <xf numFmtId="0" fontId="12" fillId="0" borderId="0" xfId="2" applyNumberFormat="1" applyFont="1" applyAlignment="1">
      <alignment horizontal="center" vertical="center" shrinkToFit="1"/>
    </xf>
    <xf numFmtId="0" fontId="38" fillId="0" borderId="0" xfId="2" applyNumberFormat="1" applyFont="1" applyAlignment="1">
      <alignment vertical="center" shrinkToFit="1"/>
    </xf>
    <xf numFmtId="0" fontId="29" fillId="0" borderId="0" xfId="2" applyNumberFormat="1" applyFont="1" applyFill="1" applyBorder="1" applyAlignment="1">
      <alignment horizontal="center" vertical="center" shrinkToFit="1"/>
    </xf>
    <xf numFmtId="0" fontId="12" fillId="0" borderId="0" xfId="2" applyNumberFormat="1" applyFont="1" applyBorder="1" applyAlignment="1">
      <alignment horizontal="center" vertical="center" shrinkToFit="1"/>
    </xf>
    <xf numFmtId="0" fontId="12" fillId="0" borderId="0" xfId="2" applyNumberFormat="1" applyFont="1" applyBorder="1" applyAlignment="1">
      <alignment vertical="center" shrinkToFit="1"/>
    </xf>
    <xf numFmtId="0" fontId="33" fillId="0" borderId="0" xfId="2" applyNumberFormat="1" applyFont="1" applyFill="1" applyBorder="1" applyAlignment="1">
      <alignment horizontal="center" vertical="center" shrinkToFit="1"/>
    </xf>
    <xf numFmtId="0" fontId="37" fillId="0" borderId="0" xfId="2" applyNumberFormat="1" applyFont="1" applyAlignment="1">
      <alignment vertical="center" shrinkToFit="1"/>
    </xf>
    <xf numFmtId="0" fontId="9" fillId="0" borderId="0" xfId="2" applyFont="1" applyBorder="1" applyAlignment="1">
      <alignment vertical="center" shrinkToFit="1"/>
    </xf>
    <xf numFmtId="49" fontId="12" fillId="0" borderId="23" xfId="2" applyNumberFormat="1" applyFont="1" applyFill="1" applyBorder="1" applyAlignment="1">
      <alignment vertical="center" shrinkToFit="1"/>
    </xf>
    <xf numFmtId="49" fontId="29" fillId="0" borderId="0" xfId="2" applyNumberFormat="1" applyFont="1" applyBorder="1" applyAlignment="1">
      <alignment vertical="center" shrinkToFit="1"/>
    </xf>
    <xf numFmtId="49" fontId="33" fillId="0" borderId="0" xfId="2" applyNumberFormat="1" applyFont="1" applyBorder="1" applyAlignment="1">
      <alignment vertical="center" shrinkToFit="1"/>
    </xf>
    <xf numFmtId="49" fontId="29" fillId="0" borderId="0" xfId="2" applyNumberFormat="1" applyFont="1" applyBorder="1" applyAlignment="1">
      <alignment horizontal="center" vertical="center" shrinkToFit="1"/>
    </xf>
    <xf numFmtId="49" fontId="27" fillId="0" borderId="0" xfId="2" applyNumberFormat="1" applyFont="1" applyBorder="1" applyAlignment="1">
      <alignment vertical="center" shrinkToFit="1"/>
    </xf>
    <xf numFmtId="49" fontId="27" fillId="0" borderId="0" xfId="2" applyNumberFormat="1" applyFont="1" applyBorder="1" applyAlignment="1">
      <alignment horizontal="center" vertical="center" shrinkToFit="1"/>
    </xf>
    <xf numFmtId="49" fontId="12" fillId="0" borderId="0" xfId="2" applyNumberFormat="1" applyFont="1" applyFill="1" applyBorder="1" applyAlignment="1">
      <alignment horizontal="center" shrinkToFit="1"/>
    </xf>
    <xf numFmtId="49" fontId="12" fillId="0" borderId="0" xfId="2" applyNumberFormat="1" applyFont="1" applyFill="1" applyBorder="1" applyAlignment="1">
      <alignment vertical="center" shrinkToFit="1"/>
    </xf>
    <xf numFmtId="49" fontId="9" fillId="0" borderId="0" xfId="2" applyNumberFormat="1" applyFont="1" applyFill="1" applyBorder="1" applyAlignment="1">
      <alignment horizontal="left" vertical="center" shrinkToFit="1"/>
    </xf>
    <xf numFmtId="0" fontId="12" fillId="0" borderId="0" xfId="2" applyFont="1" applyFill="1" applyAlignment="1">
      <alignment horizontal="left" vertical="center" shrinkToFit="1"/>
    </xf>
    <xf numFmtId="49" fontId="41" fillId="0" borderId="0" xfId="2" applyNumberFormat="1" applyFont="1" applyFill="1" applyBorder="1" applyAlignment="1">
      <alignment horizontal="left" vertical="center" shrinkToFit="1"/>
    </xf>
    <xf numFmtId="49" fontId="33" fillId="0" borderId="0" xfId="2" applyNumberFormat="1" applyFont="1" applyFill="1" applyBorder="1" applyAlignment="1">
      <alignment horizontal="center" vertical="center" shrinkToFit="1"/>
    </xf>
    <xf numFmtId="49" fontId="26" fillId="0" borderId="0" xfId="2" applyNumberFormat="1" applyFont="1" applyFill="1" applyBorder="1" applyAlignment="1">
      <alignment horizontal="center" vertical="center" shrinkToFit="1"/>
    </xf>
    <xf numFmtId="49" fontId="42" fillId="0" borderId="0" xfId="2" applyNumberFormat="1" applyFont="1" applyFill="1" applyBorder="1" applyAlignment="1">
      <alignment horizontal="center" vertical="center" shrinkToFit="1"/>
    </xf>
    <xf numFmtId="49" fontId="43" fillId="0" borderId="0" xfId="2" applyNumberFormat="1" applyFont="1" applyFill="1" applyBorder="1" applyAlignment="1">
      <alignment horizontal="center" vertical="center" shrinkToFit="1"/>
    </xf>
    <xf numFmtId="49" fontId="34" fillId="0" borderId="0" xfId="2" applyNumberFormat="1" applyFont="1" applyFill="1" applyBorder="1" applyAlignment="1">
      <alignment horizontal="center" vertical="center" shrinkToFit="1"/>
    </xf>
    <xf numFmtId="49" fontId="35" fillId="0" borderId="0" xfId="2" applyNumberFormat="1" applyFont="1" applyFill="1" applyBorder="1" applyAlignment="1">
      <alignment horizontal="center" vertical="center" shrinkToFit="1"/>
    </xf>
    <xf numFmtId="0" fontId="8" fillId="0" borderId="65"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106" xfId="0" applyFont="1" applyBorder="1" applyAlignment="1">
      <alignment horizontal="center" vertical="center" shrinkToFit="1"/>
    </xf>
    <xf numFmtId="0" fontId="8" fillId="0" borderId="35" xfId="0" applyFont="1" applyBorder="1" applyAlignment="1">
      <alignment vertical="center" shrinkToFit="1"/>
    </xf>
    <xf numFmtId="0" fontId="8" fillId="0" borderId="18" xfId="0" applyFont="1" applyBorder="1">
      <alignment vertical="center"/>
    </xf>
    <xf numFmtId="0" fontId="8" fillId="0" borderId="16" xfId="0" applyFont="1" applyBorder="1" applyAlignment="1">
      <alignment horizontal="center" vertical="center"/>
    </xf>
    <xf numFmtId="0" fontId="8" fillId="0" borderId="0" xfId="0" applyFont="1" applyFill="1" applyBorder="1" applyAlignment="1">
      <alignment horizontal="center" vertical="center"/>
    </xf>
    <xf numFmtId="0" fontId="11" fillId="0" borderId="0" xfId="0" applyFont="1" applyAlignment="1">
      <alignment horizontal="left" vertical="center" indent="3" shrinkToFit="1"/>
    </xf>
    <xf numFmtId="0" fontId="8" fillId="0" borderId="0" xfId="0" applyFont="1" applyAlignment="1">
      <alignment horizontal="left" vertical="center" indent="2"/>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center" vertical="center"/>
    </xf>
    <xf numFmtId="0" fontId="10" fillId="0" borderId="87" xfId="0" applyFont="1" applyBorder="1" applyAlignment="1">
      <alignment horizontal="left" vertical="center"/>
    </xf>
    <xf numFmtId="0" fontId="10" fillId="0" borderId="0" xfId="0" applyFont="1" applyAlignment="1">
      <alignment horizontal="left" vertical="center"/>
    </xf>
    <xf numFmtId="0" fontId="45" fillId="4" borderId="56" xfId="0" applyFont="1" applyFill="1" applyBorder="1" applyAlignment="1">
      <alignment horizontal="center" vertical="center"/>
    </xf>
    <xf numFmtId="0" fontId="45" fillId="4" borderId="18" xfId="0" applyFont="1" applyFill="1" applyBorder="1" applyAlignment="1">
      <alignment horizontal="center" vertical="center"/>
    </xf>
    <xf numFmtId="0" fontId="45" fillId="4" borderId="57" xfId="0" applyFont="1" applyFill="1" applyBorder="1" applyAlignment="1">
      <alignment horizontal="center" vertical="center"/>
    </xf>
    <xf numFmtId="0" fontId="11" fillId="3" borderId="84" xfId="0" applyNumberFormat="1"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3" borderId="57" xfId="0" applyNumberFormat="1" applyFont="1" applyFill="1" applyBorder="1" applyAlignment="1" applyProtection="1">
      <alignment horizontal="center" vertical="center"/>
      <protection locked="0"/>
    </xf>
    <xf numFmtId="0" fontId="8" fillId="0" borderId="43"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45" xfId="0" applyFont="1" applyBorder="1" applyAlignment="1">
      <alignment horizontal="left" vertical="center" shrinkToFit="1"/>
    </xf>
    <xf numFmtId="0" fontId="8" fillId="3" borderId="43"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8" fillId="3" borderId="44" xfId="0" applyFont="1" applyFill="1" applyBorder="1" applyAlignment="1" applyProtection="1">
      <alignment horizontal="left" vertical="center"/>
      <protection locked="0"/>
    </xf>
    <xf numFmtId="0" fontId="8" fillId="0" borderId="24" xfId="0" applyFont="1" applyFill="1" applyBorder="1" applyAlignment="1">
      <alignment horizontal="center" vertical="center"/>
    </xf>
    <xf numFmtId="0" fontId="8" fillId="0" borderId="30" xfId="0" applyFont="1" applyFill="1" applyBorder="1" applyAlignment="1">
      <alignment horizontal="center" vertical="center"/>
    </xf>
    <xf numFmtId="0" fontId="8" fillId="3" borderId="24" xfId="0" applyFont="1" applyFill="1" applyBorder="1" applyAlignment="1" applyProtection="1">
      <alignment horizontal="left" vertical="center" shrinkToFit="1"/>
      <protection locked="0"/>
    </xf>
    <xf numFmtId="0" fontId="8" fillId="3" borderId="30" xfId="0" applyFont="1" applyFill="1" applyBorder="1" applyAlignment="1" applyProtection="1">
      <alignment horizontal="left" vertical="center" shrinkToFit="1"/>
      <protection locked="0"/>
    </xf>
    <xf numFmtId="49" fontId="12" fillId="0" borderId="24" xfId="2" applyNumberFormat="1" applyFont="1" applyBorder="1" applyAlignment="1">
      <alignment horizontal="center" vertical="center" shrinkToFit="1"/>
    </xf>
    <xf numFmtId="49" fontId="12" fillId="0" borderId="24" xfId="2" applyNumberFormat="1" applyFont="1" applyBorder="1" applyAlignment="1">
      <alignment horizontal="center" vertical="center"/>
    </xf>
    <xf numFmtId="0" fontId="8" fillId="0" borderId="32" xfId="0" applyFont="1" applyBorder="1" applyAlignment="1">
      <alignment horizontal="center" vertical="center" shrinkToFit="1"/>
    </xf>
    <xf numFmtId="0" fontId="8" fillId="3" borderId="42" xfId="0" applyFont="1" applyFill="1" applyBorder="1" applyAlignment="1" applyProtection="1">
      <alignment vertical="center" shrinkToFit="1"/>
      <protection locked="0"/>
    </xf>
    <xf numFmtId="0" fontId="8" fillId="3" borderId="40" xfId="0" applyFont="1" applyFill="1" applyBorder="1" applyAlignment="1" applyProtection="1">
      <alignment vertical="center" shrinkToFit="1"/>
      <protection locked="0"/>
    </xf>
    <xf numFmtId="0" fontId="8" fillId="3" borderId="41" xfId="0" applyFont="1" applyFill="1" applyBorder="1" applyAlignment="1" applyProtection="1">
      <alignment vertical="center" shrinkToFit="1"/>
      <protection locked="0"/>
    </xf>
    <xf numFmtId="0" fontId="8" fillId="3" borderId="43" xfId="0" applyFont="1" applyFill="1" applyBorder="1" applyAlignment="1" applyProtection="1">
      <alignment vertical="center" shrinkToFit="1"/>
      <protection locked="0"/>
    </xf>
    <xf numFmtId="0" fontId="8" fillId="3" borderId="17" xfId="0" applyFont="1" applyFill="1" applyBorder="1" applyAlignment="1" applyProtection="1">
      <alignment vertical="center" shrinkToFit="1"/>
      <protection locked="0"/>
    </xf>
    <xf numFmtId="0" fontId="8" fillId="3" borderId="44" xfId="0" applyFont="1" applyFill="1" applyBorder="1" applyAlignment="1" applyProtection="1">
      <alignment vertical="center" shrinkToFit="1"/>
      <protection locked="0"/>
    </xf>
    <xf numFmtId="0" fontId="8" fillId="3" borderId="65" xfId="0" applyFont="1" applyFill="1" applyBorder="1" applyAlignment="1" applyProtection="1">
      <alignment horizontal="left" vertical="center"/>
      <protection locked="0"/>
    </xf>
    <xf numFmtId="0" fontId="8" fillId="3" borderId="23" xfId="0" applyFont="1" applyFill="1" applyBorder="1" applyAlignment="1" applyProtection="1">
      <alignment horizontal="left" vertical="center"/>
      <protection locked="0"/>
    </xf>
    <xf numFmtId="0" fontId="8" fillId="3" borderId="95" xfId="0" applyFont="1" applyFill="1" applyBorder="1" applyAlignment="1" applyProtection="1">
      <alignment horizontal="left" vertical="center"/>
      <protection locked="0"/>
    </xf>
    <xf numFmtId="0" fontId="8" fillId="0" borderId="43"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34" xfId="0" applyFont="1" applyBorder="1" applyAlignment="1">
      <alignment horizontal="center" vertical="center" shrinkToFit="1"/>
    </xf>
    <xf numFmtId="0" fontId="8" fillId="3" borderId="2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center" vertical="center"/>
      <protection locked="0"/>
    </xf>
    <xf numFmtId="49" fontId="8" fillId="3" borderId="38" xfId="0" applyNumberFormat="1" applyFont="1" applyFill="1" applyBorder="1" applyAlignment="1" applyProtection="1">
      <alignment horizontal="center" vertical="center"/>
      <protection locked="0"/>
    </xf>
    <xf numFmtId="49" fontId="12" fillId="0" borderId="23" xfId="2" applyNumberFormat="1" applyFont="1" applyBorder="1" applyAlignment="1">
      <alignment horizontal="center" vertical="center"/>
    </xf>
    <xf numFmtId="0" fontId="8" fillId="0" borderId="0" xfId="0" applyFont="1" applyAlignment="1">
      <alignment horizontal="center" vertical="center" wrapText="1"/>
    </xf>
    <xf numFmtId="0" fontId="8" fillId="0" borderId="128" xfId="0" applyFont="1" applyBorder="1" applyAlignment="1">
      <alignment horizontal="distributed" vertical="center" indent="1"/>
    </xf>
    <xf numFmtId="0" fontId="8" fillId="0" borderId="129" xfId="0" applyFont="1" applyBorder="1" applyAlignment="1">
      <alignment horizontal="distributed" vertical="center" indent="1"/>
    </xf>
    <xf numFmtId="58" fontId="8" fillId="3" borderId="129" xfId="0" applyNumberFormat="1" applyFont="1" applyFill="1" applyBorder="1" applyAlignment="1" applyProtection="1">
      <alignment horizontal="center" vertical="center"/>
      <protection locked="0"/>
    </xf>
    <xf numFmtId="58" fontId="8" fillId="3" borderId="146" xfId="0" applyNumberFormat="1" applyFont="1" applyFill="1" applyBorder="1" applyAlignment="1" applyProtection="1">
      <alignment horizontal="center" vertical="center"/>
      <protection locked="0"/>
    </xf>
    <xf numFmtId="0" fontId="8" fillId="3" borderId="84"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3" borderId="57" xfId="0" applyFont="1" applyFill="1" applyBorder="1" applyAlignment="1" applyProtection="1">
      <alignment horizontal="center" vertical="center"/>
      <protection locked="0"/>
    </xf>
    <xf numFmtId="0" fontId="8" fillId="0" borderId="128" xfId="0" applyFont="1" applyFill="1" applyBorder="1" applyAlignment="1">
      <alignment horizontal="center" vertical="center"/>
    </xf>
    <xf numFmtId="0" fontId="8" fillId="0" borderId="129"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5" xfId="0" applyFont="1" applyFill="1" applyBorder="1" applyAlignment="1">
      <alignment horizontal="center" vertical="center"/>
    </xf>
    <xf numFmtId="0" fontId="8" fillId="0" borderId="106" xfId="0" applyFont="1" applyBorder="1" applyAlignment="1">
      <alignment horizontal="distributed" vertical="center" indent="1"/>
    </xf>
    <xf numFmtId="0" fontId="8" fillId="0" borderId="34" xfId="0" applyFont="1" applyBorder="1" applyAlignment="1">
      <alignment horizontal="distributed" vertical="center" indent="1"/>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29" xfId="0" applyFont="1" applyBorder="1" applyAlignment="1">
      <alignment horizontal="distributed" vertical="center" indent="1"/>
    </xf>
    <xf numFmtId="0" fontId="8" fillId="0" borderId="24" xfId="0" applyFont="1" applyBorder="1" applyAlignment="1">
      <alignment horizontal="distributed" vertical="center" indent="1"/>
    </xf>
    <xf numFmtId="0" fontId="8" fillId="0" borderId="29" xfId="0" applyFont="1" applyBorder="1" applyAlignment="1">
      <alignment horizontal="distributed" vertical="center" wrapText="1" indent="1"/>
    </xf>
    <xf numFmtId="0" fontId="8" fillId="3" borderId="34" xfId="0" applyFont="1" applyFill="1" applyBorder="1" applyAlignment="1" applyProtection="1">
      <alignment horizontal="center" vertical="center" shrinkToFit="1"/>
      <protection locked="0"/>
    </xf>
    <xf numFmtId="0" fontId="8" fillId="0" borderId="34"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24" xfId="0" applyFont="1" applyBorder="1" applyAlignment="1">
      <alignment horizontal="distributed" vertical="center" indent="1" shrinkToFit="1"/>
    </xf>
    <xf numFmtId="0" fontId="8" fillId="0" borderId="6" xfId="0" applyFont="1" applyBorder="1" applyAlignment="1">
      <alignment horizontal="distributed" vertical="center" wrapText="1" indent="1"/>
    </xf>
    <xf numFmtId="0" fontId="8" fillId="0" borderId="0" xfId="0" applyFont="1" applyBorder="1" applyAlignment="1">
      <alignment horizontal="distributed" vertical="center" indent="1"/>
    </xf>
    <xf numFmtId="0" fontId="8" fillId="0" borderId="36" xfId="0" applyFont="1" applyBorder="1" applyAlignment="1">
      <alignment horizontal="distributed" vertical="center" indent="1"/>
    </xf>
    <xf numFmtId="0" fontId="8" fillId="0" borderId="6" xfId="0" applyFont="1" applyBorder="1" applyAlignment="1">
      <alignment horizontal="distributed" vertical="center" indent="1"/>
    </xf>
    <xf numFmtId="0" fontId="8" fillId="3" borderId="87"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protection locked="0"/>
    </xf>
    <xf numFmtId="0" fontId="8" fillId="0" borderId="82" xfId="0" applyFont="1" applyBorder="1" applyAlignment="1">
      <alignment horizontal="distributed" vertical="center" wrapText="1" indent="1"/>
    </xf>
    <xf numFmtId="0" fontId="8" fillId="0" borderId="63" xfId="0" applyFont="1" applyBorder="1" applyAlignment="1">
      <alignment horizontal="distributed" vertical="center" indent="1"/>
    </xf>
    <xf numFmtId="0" fontId="8" fillId="0" borderId="64" xfId="0" applyFont="1" applyBorder="1" applyAlignment="1">
      <alignment horizontal="distributed" vertical="center" indent="1"/>
    </xf>
    <xf numFmtId="0" fontId="8" fillId="0" borderId="37" xfId="0" applyFont="1" applyBorder="1" applyAlignment="1">
      <alignment horizontal="distributed" vertical="center" indent="1"/>
    </xf>
    <xf numFmtId="0" fontId="8" fillId="0" borderId="23" xfId="0" applyFont="1" applyBorder="1" applyAlignment="1">
      <alignment horizontal="distributed" vertical="center" indent="1"/>
    </xf>
    <xf numFmtId="0" fontId="8" fillId="0" borderId="38" xfId="0" applyFont="1" applyBorder="1" applyAlignment="1">
      <alignment horizontal="distributed" vertical="center" indent="1"/>
    </xf>
    <xf numFmtId="0" fontId="8" fillId="3" borderId="62" xfId="0" applyFont="1" applyFill="1" applyBorder="1" applyAlignment="1" applyProtection="1">
      <alignment horizontal="center" vertical="center"/>
      <protection locked="0"/>
    </xf>
    <xf numFmtId="0" fontId="8" fillId="3" borderId="63"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8" fillId="0" borderId="31" xfId="0" applyFont="1" applyBorder="1" applyAlignment="1">
      <alignment horizontal="distributed" vertical="center" indent="1"/>
    </xf>
    <xf numFmtId="0" fontId="8" fillId="0" borderId="32" xfId="0" applyFont="1" applyBorder="1" applyAlignment="1">
      <alignment horizontal="distributed" vertical="center" indent="1"/>
    </xf>
    <xf numFmtId="49" fontId="8" fillId="3" borderId="65" xfId="0" applyNumberFormat="1" applyFont="1" applyFill="1" applyBorder="1" applyAlignment="1" applyProtection="1">
      <alignment horizontal="center" vertical="center" shrinkToFit="1"/>
      <protection locked="0"/>
    </xf>
    <xf numFmtId="49" fontId="8" fillId="3" borderId="23" xfId="0" applyNumberFormat="1" applyFont="1" applyFill="1" applyBorder="1" applyAlignment="1" applyProtection="1">
      <alignment horizontal="center" vertical="center" shrinkToFit="1"/>
      <protection locked="0"/>
    </xf>
    <xf numFmtId="49" fontId="8" fillId="3" borderId="38" xfId="0" applyNumberFormat="1"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33" xfId="0" applyFont="1" applyFill="1" applyBorder="1" applyAlignment="1" applyProtection="1">
      <alignment horizontal="center" vertical="center" shrinkToFit="1"/>
      <protection locked="0"/>
    </xf>
    <xf numFmtId="0" fontId="8" fillId="0" borderId="43"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24" xfId="0" applyFont="1" applyBorder="1" applyAlignment="1">
      <alignment horizontal="center" vertical="center" shrinkToFit="1"/>
    </xf>
    <xf numFmtId="49" fontId="8" fillId="3" borderId="65" xfId="0" applyNumberFormat="1"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8" fillId="0" borderId="138" xfId="0" applyFont="1" applyBorder="1" applyAlignment="1">
      <alignment horizontal="center" vertical="center" shrinkToFit="1"/>
    </xf>
    <xf numFmtId="0" fontId="8" fillId="0" borderId="139" xfId="0" applyFont="1" applyBorder="1" applyAlignment="1">
      <alignment horizontal="center" vertical="center" shrinkToFit="1"/>
    </xf>
    <xf numFmtId="0" fontId="15" fillId="0" borderId="125" xfId="0" applyFont="1" applyBorder="1" applyAlignment="1">
      <alignment horizontal="left" vertical="center"/>
    </xf>
    <xf numFmtId="0" fontId="15" fillId="0" borderId="126" xfId="0" applyFont="1" applyBorder="1" applyAlignment="1">
      <alignment horizontal="left" vertical="center"/>
    </xf>
    <xf numFmtId="0" fontId="15" fillId="0" borderId="127" xfId="0" applyFont="1" applyBorder="1" applyAlignment="1">
      <alignment horizontal="left" vertical="center"/>
    </xf>
    <xf numFmtId="49" fontId="8" fillId="3" borderId="43" xfId="0" applyNumberFormat="1" applyFont="1" applyFill="1" applyBorder="1" applyAlignment="1" applyProtection="1">
      <alignment horizontal="center" vertical="center"/>
      <protection locked="0"/>
    </xf>
    <xf numFmtId="49" fontId="8" fillId="3" borderId="17"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0" fontId="8" fillId="0" borderId="43" xfId="0" applyFont="1" applyBorder="1" applyAlignment="1">
      <alignment horizontal="center" vertical="center"/>
    </xf>
    <xf numFmtId="0" fontId="8" fillId="0" borderId="17" xfId="0" applyFont="1" applyBorder="1" applyAlignment="1">
      <alignment horizontal="center" vertical="center"/>
    </xf>
    <xf numFmtId="0" fontId="8" fillId="0" borderId="52" xfId="0" applyFont="1" applyFill="1" applyBorder="1" applyAlignment="1">
      <alignment horizontal="center" vertical="center"/>
    </xf>
    <xf numFmtId="38" fontId="8" fillId="3" borderId="24" xfId="4" applyFont="1" applyFill="1" applyBorder="1" applyAlignment="1" applyProtection="1">
      <alignment horizontal="right" vertical="center"/>
      <protection locked="0"/>
    </xf>
    <xf numFmtId="177" fontId="8" fillId="3" borderId="56" xfId="0" applyNumberFormat="1" applyFont="1" applyFill="1" applyBorder="1" applyAlignment="1" applyProtection="1">
      <alignment horizontal="center" vertical="center"/>
      <protection locked="0"/>
    </xf>
    <xf numFmtId="177" fontId="8" fillId="3" borderId="18" xfId="0" applyNumberFormat="1" applyFont="1" applyFill="1" applyBorder="1" applyAlignment="1" applyProtection="1">
      <alignment horizontal="center" vertical="center"/>
      <protection locked="0"/>
    </xf>
    <xf numFmtId="177" fontId="8" fillId="3" borderId="57" xfId="0" applyNumberFormat="1" applyFont="1" applyFill="1" applyBorder="1" applyAlignment="1" applyProtection="1">
      <alignment horizontal="center" vertical="center"/>
      <protection locked="0"/>
    </xf>
    <xf numFmtId="0" fontId="15" fillId="0" borderId="125" xfId="0" applyFont="1" applyBorder="1" applyAlignment="1">
      <alignment horizontal="center" vertical="center"/>
    </xf>
    <xf numFmtId="0" fontId="15" fillId="0" borderId="126" xfId="0" applyFont="1" applyBorder="1" applyAlignment="1">
      <alignment horizontal="center" vertical="center"/>
    </xf>
    <xf numFmtId="0" fontId="8" fillId="0" borderId="30" xfId="0" applyFont="1" applyBorder="1" applyAlignment="1">
      <alignment horizontal="center" vertical="center"/>
    </xf>
    <xf numFmtId="0" fontId="8" fillId="3" borderId="43"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0" borderId="56" xfId="0" applyFont="1" applyBorder="1" applyAlignment="1">
      <alignment horizontal="center" vertical="center"/>
    </xf>
    <xf numFmtId="0" fontId="8" fillId="0" borderId="18" xfId="0" applyFont="1" applyBorder="1" applyAlignment="1">
      <alignment horizontal="center" vertical="center"/>
    </xf>
    <xf numFmtId="0" fontId="8" fillId="0" borderId="57" xfId="0" applyFont="1" applyBorder="1" applyAlignment="1">
      <alignment horizontal="center" vertical="center"/>
    </xf>
    <xf numFmtId="49" fontId="8" fillId="3" borderId="18" xfId="0" applyNumberFormat="1" applyFont="1" applyFill="1" applyBorder="1" applyAlignment="1" applyProtection="1">
      <alignment horizontal="center" vertical="center"/>
      <protection locked="0"/>
    </xf>
    <xf numFmtId="38" fontId="8" fillId="3" borderId="52" xfId="4" applyFont="1" applyFill="1" applyBorder="1" applyAlignment="1" applyProtection="1">
      <alignment horizontal="right" vertical="center"/>
      <protection locked="0"/>
    </xf>
    <xf numFmtId="0" fontId="8" fillId="0" borderId="47" xfId="0" applyFont="1" applyBorder="1" applyAlignment="1">
      <alignment horizontal="distributed" vertical="center" indent="1"/>
    </xf>
    <xf numFmtId="0" fontId="8" fillId="0" borderId="46" xfId="0" applyFont="1" applyBorder="1" applyAlignment="1">
      <alignment horizontal="distributed" vertical="center" indent="1"/>
    </xf>
    <xf numFmtId="0" fontId="8" fillId="0" borderId="123" xfId="0" applyFont="1" applyFill="1" applyBorder="1" applyAlignment="1">
      <alignment horizontal="center" vertical="center"/>
    </xf>
    <xf numFmtId="0" fontId="6" fillId="3" borderId="32" xfId="5" applyFill="1" applyBorder="1" applyAlignment="1" applyProtection="1">
      <alignment horizontal="center" vertical="center"/>
      <protection locked="0"/>
    </xf>
    <xf numFmtId="0" fontId="16" fillId="3" borderId="32" xfId="5" applyFont="1" applyFill="1" applyBorder="1" applyAlignment="1" applyProtection="1">
      <alignment horizontal="center" vertical="center"/>
      <protection locked="0"/>
    </xf>
    <xf numFmtId="0" fontId="16" fillId="3" borderId="33" xfId="5" applyFont="1" applyFill="1" applyBorder="1" applyAlignment="1" applyProtection="1">
      <alignment horizontal="center" vertical="center"/>
      <protection locked="0"/>
    </xf>
    <xf numFmtId="0" fontId="8" fillId="0" borderId="65"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82" xfId="0" applyFont="1" applyBorder="1" applyAlignment="1">
      <alignment horizontal="distributed" vertical="center" indent="1"/>
    </xf>
    <xf numFmtId="38" fontId="8" fillId="3" borderId="32" xfId="4" applyFont="1" applyFill="1" applyBorder="1" applyAlignment="1" applyProtection="1">
      <alignment horizontal="right" vertical="center"/>
      <protection locked="0"/>
    </xf>
    <xf numFmtId="0" fontId="8" fillId="3" borderId="24" xfId="0" applyFont="1" applyFill="1" applyBorder="1" applyAlignment="1" applyProtection="1">
      <alignment horizontal="right" vertical="center"/>
      <protection locked="0"/>
    </xf>
    <xf numFmtId="0" fontId="8" fillId="0" borderId="90" xfId="0" applyFont="1" applyBorder="1" applyAlignment="1">
      <alignment horizontal="distributed" vertical="center" indent="1"/>
    </xf>
    <xf numFmtId="0" fontId="8" fillId="0" borderId="91" xfId="0" applyFont="1" applyBorder="1" applyAlignment="1">
      <alignment horizontal="distributed" vertical="center" indent="1"/>
    </xf>
    <xf numFmtId="0" fontId="8" fillId="0" borderId="92" xfId="0" applyFont="1" applyBorder="1" applyAlignment="1">
      <alignment horizontal="distributed" vertical="center" indent="1"/>
    </xf>
    <xf numFmtId="0" fontId="8" fillId="0" borderId="51" xfId="0" applyFont="1" applyBorder="1" applyAlignment="1">
      <alignment horizontal="distributed" vertical="center" indent="1"/>
    </xf>
    <xf numFmtId="0" fontId="8" fillId="0" borderId="52" xfId="0" applyFont="1" applyBorder="1" applyAlignment="1">
      <alignment horizontal="distributed" vertical="center" indent="1"/>
    </xf>
    <xf numFmtId="0" fontId="8" fillId="0" borderId="28" xfId="0" applyFont="1" applyBorder="1" applyAlignment="1">
      <alignment horizontal="center" vertical="center"/>
    </xf>
    <xf numFmtId="0" fontId="8" fillId="0" borderId="53" xfId="0" applyFont="1" applyBorder="1" applyAlignment="1">
      <alignment horizontal="center" vertical="center"/>
    </xf>
    <xf numFmtId="0" fontId="8" fillId="0" borderId="55" xfId="0" applyFont="1" applyBorder="1" applyAlignment="1">
      <alignment horizontal="center" vertical="center"/>
    </xf>
    <xf numFmtId="0" fontId="8" fillId="0" borderId="59" xfId="0" applyFont="1" applyBorder="1" applyAlignment="1">
      <alignment horizontal="center" vertical="center"/>
    </xf>
    <xf numFmtId="0" fontId="8" fillId="0" borderId="93" xfId="0" applyFont="1" applyBorder="1" applyAlignment="1">
      <alignment horizontal="center" vertical="center"/>
    </xf>
    <xf numFmtId="0" fontId="8" fillId="0" borderId="43" xfId="0" applyFont="1" applyBorder="1" applyAlignment="1">
      <alignment horizontal="distributed" vertical="center" shrinkToFit="1"/>
    </xf>
    <xf numFmtId="0" fontId="8" fillId="0" borderId="17" xfId="0" applyFont="1" applyBorder="1" applyAlignment="1">
      <alignment horizontal="distributed" vertical="center" shrinkToFit="1"/>
    </xf>
    <xf numFmtId="0" fontId="8" fillId="0" borderId="44" xfId="0" applyFont="1" applyBorder="1" applyAlignment="1">
      <alignment horizontal="distributed" vertical="center" shrinkToFit="1"/>
    </xf>
    <xf numFmtId="0" fontId="8" fillId="0" borderId="44" xfId="0" applyFont="1" applyBorder="1" applyAlignment="1">
      <alignment horizontal="center" vertical="center" shrinkToFit="1"/>
    </xf>
    <xf numFmtId="0" fontId="8" fillId="0" borderId="43" xfId="0" applyFont="1" applyBorder="1" applyAlignment="1">
      <alignment horizontal="distributed" vertical="center"/>
    </xf>
    <xf numFmtId="0" fontId="8" fillId="0" borderId="17" xfId="0" applyFont="1" applyBorder="1" applyAlignment="1">
      <alignment horizontal="distributed" vertical="center"/>
    </xf>
    <xf numFmtId="0" fontId="8" fillId="0" borderId="44"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distributed" vertical="center"/>
    </xf>
    <xf numFmtId="0" fontId="8" fillId="0" borderId="30" xfId="0" applyFont="1" applyBorder="1" applyAlignment="1">
      <alignment horizontal="distributed" vertical="center"/>
    </xf>
    <xf numFmtId="0" fontId="8" fillId="0" borderId="145" xfId="0" applyFont="1" applyBorder="1" applyAlignment="1">
      <alignment horizontal="center" vertical="center"/>
    </xf>
    <xf numFmtId="0" fontId="8" fillId="0" borderId="56" xfId="0" applyFont="1" applyBorder="1" applyAlignment="1">
      <alignment horizontal="center" vertical="center" shrinkToFit="1"/>
    </xf>
    <xf numFmtId="0" fontId="8" fillId="0" borderId="53" xfId="0" applyFont="1" applyBorder="1" applyAlignment="1">
      <alignment horizontal="center" vertical="center" shrinkToFit="1"/>
    </xf>
    <xf numFmtId="0" fontId="17" fillId="0" borderId="0" xfId="0" applyFont="1" applyAlignment="1">
      <alignment horizontal="center" vertical="center"/>
    </xf>
    <xf numFmtId="0" fontId="8" fillId="0" borderId="28"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54" xfId="0" applyFont="1" applyBorder="1" applyAlignment="1">
      <alignment horizontal="center" vertical="center"/>
    </xf>
    <xf numFmtId="58" fontId="19" fillId="0" borderId="0" xfId="0" applyNumberFormat="1" applyFont="1" applyAlignment="1">
      <alignment horizontal="distributed" vertical="center" indent="1"/>
    </xf>
    <xf numFmtId="0" fontId="19" fillId="0" borderId="0" xfId="0" applyFont="1" applyAlignment="1">
      <alignment horizontal="distributed" vertical="center" indent="1"/>
    </xf>
    <xf numFmtId="0" fontId="8" fillId="0" borderId="12"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18" xfId="0" applyFont="1" applyBorder="1" applyAlignment="1">
      <alignment horizontal="center" vertical="center" shrinkToFit="1"/>
    </xf>
    <xf numFmtId="0" fontId="22" fillId="0" borderId="43" xfId="0" applyFont="1" applyBorder="1" applyAlignment="1">
      <alignment horizontal="center" vertical="center"/>
    </xf>
    <xf numFmtId="0" fontId="22" fillId="0" borderId="17" xfId="0" applyFont="1" applyBorder="1" applyAlignment="1">
      <alignment horizontal="center" vertical="center"/>
    </xf>
    <xf numFmtId="0" fontId="22" fillId="0" borderId="44" xfId="0" applyFont="1" applyBorder="1" applyAlignment="1">
      <alignment horizontal="center" vertical="center"/>
    </xf>
    <xf numFmtId="0" fontId="8" fillId="0" borderId="62" xfId="0" applyFont="1" applyBorder="1" applyAlignment="1">
      <alignment horizontal="distributed" vertical="center"/>
    </xf>
    <xf numFmtId="0" fontId="8" fillId="0" borderId="63" xfId="0" applyFont="1" applyBorder="1" applyAlignment="1">
      <alignment horizontal="distributed" vertical="center"/>
    </xf>
    <xf numFmtId="0" fontId="8" fillId="0" borderId="64" xfId="0" applyFont="1" applyBorder="1" applyAlignment="1">
      <alignment horizontal="distributed" vertical="center"/>
    </xf>
    <xf numFmtId="0" fontId="8" fillId="0" borderId="65" xfId="0" applyFont="1" applyBorder="1" applyAlignment="1">
      <alignment horizontal="distributed" vertical="center"/>
    </xf>
    <xf numFmtId="0" fontId="8" fillId="0" borderId="23" xfId="0" applyFont="1" applyBorder="1" applyAlignment="1">
      <alignment horizontal="distributed" vertical="center"/>
    </xf>
    <xf numFmtId="0" fontId="8" fillId="0" borderId="38" xfId="0" applyFont="1" applyBorder="1" applyAlignment="1">
      <alignment horizontal="distributed"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1"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44" xfId="0" applyFont="1" applyBorder="1" applyAlignment="1">
      <alignment horizontal="center" vertical="center"/>
    </xf>
    <xf numFmtId="0" fontId="8" fillId="0" borderId="17" xfId="0" applyFont="1" applyBorder="1" applyAlignment="1">
      <alignment vertical="center"/>
    </xf>
    <xf numFmtId="0" fontId="8" fillId="0" borderId="44" xfId="0" applyFont="1" applyBorder="1" applyAlignment="1">
      <alignment vertical="center"/>
    </xf>
    <xf numFmtId="0" fontId="8" fillId="0" borderId="73" xfId="0" applyFont="1" applyBorder="1" applyAlignment="1">
      <alignment horizontal="distributed" vertical="center"/>
    </xf>
    <xf numFmtId="0" fontId="8" fillId="0" borderId="74" xfId="0" applyFont="1" applyBorder="1" applyAlignment="1">
      <alignment horizontal="distributed" vertical="center"/>
    </xf>
    <xf numFmtId="0" fontId="8" fillId="0" borderId="75" xfId="0" applyFont="1" applyBorder="1" applyAlignment="1">
      <alignment horizontal="distributed" vertical="center"/>
    </xf>
    <xf numFmtId="0" fontId="8" fillId="0" borderId="76" xfId="0" applyFont="1" applyBorder="1" applyAlignment="1">
      <alignment horizontal="distributed" vertical="center"/>
    </xf>
    <xf numFmtId="0" fontId="8" fillId="0" borderId="77" xfId="0" applyFont="1" applyBorder="1" applyAlignment="1">
      <alignment horizontal="distributed" vertical="center"/>
    </xf>
    <xf numFmtId="0" fontId="8" fillId="0" borderId="78" xfId="0" applyFont="1" applyBorder="1" applyAlignment="1">
      <alignment horizontal="distributed" vertical="center"/>
    </xf>
    <xf numFmtId="0" fontId="8" fillId="0" borderId="12" xfId="0" applyFont="1" applyBorder="1" applyAlignment="1">
      <alignment horizontal="center" vertical="center" shrinkToFit="1"/>
    </xf>
    <xf numFmtId="0" fontId="8" fillId="0" borderId="66"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0" xfId="0" applyFont="1" applyBorder="1" applyAlignment="1">
      <alignment horizontal="center" vertical="center" shrinkToFit="1"/>
    </xf>
    <xf numFmtId="0" fontId="8" fillId="0" borderId="72" xfId="0" applyFont="1" applyBorder="1" applyAlignment="1">
      <alignment horizontal="center" vertical="center" shrinkToFit="1"/>
    </xf>
    <xf numFmtId="0" fontId="8" fillId="0" borderId="0" xfId="0" applyFont="1" applyAlignment="1">
      <alignment horizontal="center" vertical="center" shrinkToFit="1"/>
    </xf>
    <xf numFmtId="0" fontId="8" fillId="0" borderId="79" xfId="0" applyFont="1" applyBorder="1" applyAlignment="1">
      <alignment horizontal="left" vertical="center" shrinkToFit="1"/>
    </xf>
    <xf numFmtId="0" fontId="8" fillId="0" borderId="67" xfId="0" applyFont="1" applyBorder="1" applyAlignment="1">
      <alignment horizontal="left" vertical="center" shrinkToFit="1"/>
    </xf>
    <xf numFmtId="0" fontId="8" fillId="0" borderId="58" xfId="0" applyFont="1" applyBorder="1" applyAlignment="1">
      <alignment horizontal="center" vertical="center"/>
    </xf>
    <xf numFmtId="0" fontId="25" fillId="0" borderId="130" xfId="0" applyFont="1" applyBorder="1" applyAlignment="1">
      <alignment horizontal="center" vertical="center"/>
    </xf>
    <xf numFmtId="0" fontId="25" fillId="0" borderId="131" xfId="0" applyFont="1" applyBorder="1" applyAlignment="1">
      <alignment horizontal="center" vertical="center"/>
    </xf>
    <xf numFmtId="0" fontId="25" fillId="0" borderId="132" xfId="0" applyFont="1" applyBorder="1" applyAlignment="1">
      <alignment horizontal="center" vertical="center"/>
    </xf>
    <xf numFmtId="0" fontId="25" fillId="0" borderId="133" xfId="0" applyFont="1" applyBorder="1" applyAlignment="1">
      <alignment horizontal="center" vertical="center"/>
    </xf>
    <xf numFmtId="0" fontId="25" fillId="0" borderId="0" xfId="0" applyFont="1" applyBorder="1" applyAlignment="1">
      <alignment horizontal="center" vertical="center"/>
    </xf>
    <xf numFmtId="0" fontId="25" fillId="0" borderId="134" xfId="0" applyFont="1" applyBorder="1" applyAlignment="1">
      <alignment horizontal="center" vertical="center"/>
    </xf>
    <xf numFmtId="0" fontId="25" fillId="0" borderId="135" xfId="0" applyFont="1" applyBorder="1" applyAlignment="1">
      <alignment horizontal="center" vertical="center"/>
    </xf>
    <xf numFmtId="0" fontId="25" fillId="0" borderId="136" xfId="0" applyFont="1" applyBorder="1" applyAlignment="1">
      <alignment horizontal="center" vertical="center"/>
    </xf>
    <xf numFmtId="0" fontId="25" fillId="0" borderId="137" xfId="0" applyFont="1" applyBorder="1" applyAlignment="1">
      <alignment horizontal="center" vertical="center"/>
    </xf>
    <xf numFmtId="0" fontId="11" fillId="0" borderId="42" xfId="0" applyFont="1" applyBorder="1" applyAlignment="1">
      <alignment horizontal="left" indent="5"/>
    </xf>
    <xf numFmtId="0" fontId="11" fillId="0" borderId="40" xfId="0" applyFont="1" applyBorder="1" applyAlignment="1">
      <alignment horizontal="left" indent="5"/>
    </xf>
    <xf numFmtId="0" fontId="11" fillId="0" borderId="41" xfId="0" applyFont="1" applyBorder="1" applyAlignment="1">
      <alignment horizontal="left" indent="5"/>
    </xf>
    <xf numFmtId="0" fontId="11" fillId="0" borderId="39" xfId="0" applyFont="1" applyBorder="1" applyAlignment="1">
      <alignment horizontal="distributed" vertical="center" wrapText="1" indent="1"/>
    </xf>
    <xf numFmtId="0" fontId="11" fillId="0" borderId="40" xfId="0" applyFont="1" applyBorder="1" applyAlignment="1">
      <alignment horizontal="distributed" vertical="center" wrapText="1" indent="1"/>
    </xf>
    <xf numFmtId="0" fontId="11" fillId="0" borderId="41" xfId="0" applyFont="1" applyBorder="1" applyAlignment="1">
      <alignment horizontal="distributed" vertical="center" wrapText="1" indent="1"/>
    </xf>
    <xf numFmtId="0" fontId="11" fillId="0" borderId="81" xfId="0" applyNumberFormat="1" applyFont="1" applyBorder="1" applyAlignment="1">
      <alignment horizontal="center" vertical="center"/>
    </xf>
    <xf numFmtId="0" fontId="11" fillId="0" borderId="25" xfId="0" applyNumberFormat="1" applyFont="1" applyBorder="1" applyAlignment="1">
      <alignment horizontal="center" vertical="center"/>
    </xf>
    <xf numFmtId="0" fontId="11" fillId="0" borderId="42" xfId="0" applyFont="1" applyBorder="1" applyAlignment="1">
      <alignment horizontal="left" indent="1"/>
    </xf>
    <xf numFmtId="0" fontId="11" fillId="0" borderId="40" xfId="0" applyFont="1" applyBorder="1" applyAlignment="1">
      <alignment horizontal="left" indent="1"/>
    </xf>
    <xf numFmtId="0" fontId="11" fillId="0" borderId="41" xfId="0" applyFont="1" applyBorder="1" applyAlignment="1">
      <alignment horizontal="left" indent="1"/>
    </xf>
    <xf numFmtId="0" fontId="11" fillId="0" borderId="82" xfId="0" applyFont="1" applyBorder="1" applyAlignment="1">
      <alignment horizontal="distributed" indent="1"/>
    </xf>
    <xf numFmtId="0" fontId="11" fillId="0" borderId="63" xfId="0" applyFont="1" applyBorder="1" applyAlignment="1">
      <alignment horizontal="distributed" indent="1"/>
    </xf>
    <xf numFmtId="0" fontId="11" fillId="0" borderId="64" xfId="0" applyFont="1" applyBorder="1" applyAlignment="1">
      <alignment horizontal="distributed" indent="1"/>
    </xf>
    <xf numFmtId="176" fontId="11" fillId="0" borderId="84" xfId="0" applyNumberFormat="1" applyFont="1" applyBorder="1" applyAlignment="1">
      <alignment horizontal="center" vertical="center"/>
    </xf>
    <xf numFmtId="176" fontId="11" fillId="0" borderId="18" xfId="0" applyNumberFormat="1" applyFont="1" applyBorder="1" applyAlignment="1">
      <alignment horizontal="center" vertical="center"/>
    </xf>
    <xf numFmtId="176" fontId="11" fillId="0" borderId="57" xfId="0" applyNumberFormat="1" applyFont="1" applyBorder="1" applyAlignment="1">
      <alignment horizontal="center" vertical="center"/>
    </xf>
    <xf numFmtId="0" fontId="11" fillId="0" borderId="39" xfId="0" applyFont="1" applyBorder="1" applyAlignment="1">
      <alignment horizontal="distributed" indent="1"/>
    </xf>
    <xf numFmtId="0" fontId="11" fillId="0" borderId="40" xfId="0" applyFont="1" applyBorder="1" applyAlignment="1">
      <alignment horizontal="distributed" indent="1"/>
    </xf>
    <xf numFmtId="0" fontId="11" fillId="0" borderId="85" xfId="0" applyFont="1" applyBorder="1" applyAlignment="1">
      <alignment horizontal="distributed" indent="1"/>
    </xf>
    <xf numFmtId="0" fontId="11" fillId="0" borderId="68" xfId="0" applyFont="1" applyBorder="1" applyAlignment="1">
      <alignment horizontal="distributed" vertical="center"/>
    </xf>
    <xf numFmtId="0" fontId="11" fillId="0" borderId="25" xfId="0" applyFont="1" applyBorder="1" applyAlignment="1">
      <alignment horizontal="distributed" vertical="center"/>
    </xf>
    <xf numFmtId="0" fontId="11" fillId="0" borderId="68" xfId="0" applyFont="1" applyBorder="1" applyAlignment="1">
      <alignment horizontal="distributed" vertical="top" indent="1"/>
    </xf>
    <xf numFmtId="0" fontId="11" fillId="0" borderId="25" xfId="0" applyFont="1" applyBorder="1" applyAlignment="1">
      <alignment horizontal="distributed" vertical="top" indent="1"/>
    </xf>
    <xf numFmtId="0" fontId="11" fillId="0" borderId="82" xfId="0" applyFont="1" applyBorder="1" applyAlignment="1">
      <alignment horizontal="left" vertical="center"/>
    </xf>
    <xf numFmtId="0" fontId="11" fillId="0" borderId="63" xfId="0" applyFont="1" applyBorder="1" applyAlignment="1">
      <alignment horizontal="left" vertical="center"/>
    </xf>
    <xf numFmtId="0" fontId="11" fillId="0" borderId="80" xfId="0" applyFont="1" applyBorder="1" applyAlignment="1">
      <alignment horizontal="left" vertical="center"/>
    </xf>
    <xf numFmtId="0" fontId="11" fillId="0" borderId="68" xfId="0" applyFont="1" applyBorder="1" applyAlignment="1">
      <alignment horizontal="left" vertical="center"/>
    </xf>
    <xf numFmtId="0" fontId="11" fillId="0" borderId="25" xfId="0" applyFont="1" applyBorder="1" applyAlignment="1">
      <alignment horizontal="left" vertical="center"/>
    </xf>
    <xf numFmtId="0" fontId="11" fillId="0" borderId="69" xfId="0" applyFont="1" applyBorder="1" applyAlignment="1">
      <alignment horizontal="left" vertical="center"/>
    </xf>
    <xf numFmtId="0" fontId="11" fillId="0" borderId="84" xfId="0" applyFont="1" applyBorder="1" applyAlignment="1">
      <alignment horizontal="center" vertical="center"/>
    </xf>
    <xf numFmtId="0" fontId="11" fillId="0" borderId="18" xfId="0" applyFont="1" applyBorder="1" applyAlignment="1">
      <alignment horizontal="center" vertical="center"/>
    </xf>
    <xf numFmtId="0" fontId="11" fillId="0" borderId="83" xfId="0" applyFont="1" applyBorder="1" applyAlignment="1">
      <alignment horizontal="center" vertical="center"/>
    </xf>
    <xf numFmtId="176" fontId="11" fillId="0" borderId="83" xfId="0" applyNumberFormat="1" applyFont="1" applyBorder="1" applyAlignment="1">
      <alignment horizontal="center" vertical="center"/>
    </xf>
    <xf numFmtId="0" fontId="11" fillId="0" borderId="87" xfId="0" applyFont="1" applyBorder="1" applyAlignment="1">
      <alignment horizontal="left" vertical="center" indent="1"/>
    </xf>
    <xf numFmtId="0" fontId="11" fillId="0" borderId="0" xfId="0" applyFont="1" applyBorder="1" applyAlignment="1">
      <alignment horizontal="left" vertical="center" indent="1"/>
    </xf>
    <xf numFmtId="0" fontId="11" fillId="0" borderId="88" xfId="0" applyFont="1" applyBorder="1" applyAlignment="1">
      <alignment horizontal="left" vertical="center" indent="1"/>
    </xf>
    <xf numFmtId="0" fontId="11" fillId="0" borderId="81" xfId="0" applyFont="1" applyBorder="1" applyAlignment="1">
      <alignment horizontal="left" vertical="center" indent="1"/>
    </xf>
    <xf numFmtId="0" fontId="11" fillId="0" borderId="25" xfId="0" applyFont="1" applyBorder="1" applyAlignment="1">
      <alignment horizontal="left" vertical="center" indent="1"/>
    </xf>
    <xf numFmtId="0" fontId="11" fillId="0" borderId="69" xfId="0" applyFont="1" applyBorder="1" applyAlignment="1">
      <alignment horizontal="left" vertical="center" indent="1"/>
    </xf>
    <xf numFmtId="0" fontId="11" fillId="0" borderId="62" xfId="0" applyFont="1" applyBorder="1" applyAlignment="1">
      <alignment horizontal="left" vertical="center" indent="1"/>
    </xf>
    <xf numFmtId="0" fontId="11" fillId="0" borderId="63" xfId="0" applyFont="1" applyBorder="1" applyAlignment="1">
      <alignment horizontal="left" vertical="center" indent="1"/>
    </xf>
    <xf numFmtId="0" fontId="11" fillId="0" borderId="80" xfId="0" applyFont="1" applyBorder="1" applyAlignment="1">
      <alignment horizontal="left" vertical="center" indent="1"/>
    </xf>
    <xf numFmtId="0" fontId="11" fillId="0" borderId="56" xfId="0" applyFont="1" applyBorder="1" applyAlignment="1">
      <alignment horizontal="center" vertical="center"/>
    </xf>
    <xf numFmtId="0" fontId="11" fillId="0" borderId="69" xfId="0" applyNumberFormat="1" applyFont="1" applyBorder="1" applyAlignment="1">
      <alignment horizontal="center" vertical="center"/>
    </xf>
    <xf numFmtId="0" fontId="11" fillId="0" borderId="84" xfId="0" applyNumberFormat="1" applyFont="1" applyBorder="1" applyAlignment="1">
      <alignment horizontal="center" vertical="center"/>
    </xf>
    <xf numFmtId="0" fontId="11" fillId="0" borderId="83" xfId="0" applyNumberFormat="1" applyFont="1" applyBorder="1" applyAlignment="1">
      <alignment horizontal="center" vertical="center"/>
    </xf>
    <xf numFmtId="0" fontId="11" fillId="0" borderId="60" xfId="0" applyFont="1" applyBorder="1" applyAlignment="1">
      <alignment horizontal="distributed" vertical="center" indent="1"/>
    </xf>
    <xf numFmtId="0" fontId="11" fillId="0" borderId="86" xfId="0" applyFont="1" applyBorder="1" applyAlignment="1">
      <alignment horizontal="distributed" vertical="center" indent="1"/>
    </xf>
    <xf numFmtId="58" fontId="11" fillId="0" borderId="0" xfId="0" applyNumberFormat="1" applyFont="1" applyAlignment="1">
      <alignment horizontal="right" vertical="center" wrapText="1" indent="1"/>
    </xf>
    <xf numFmtId="0" fontId="19" fillId="0" borderId="25" xfId="0" applyFont="1" applyBorder="1" applyAlignment="1">
      <alignment horizontal="center" vertical="center"/>
    </xf>
    <xf numFmtId="0" fontId="11" fillId="0" borderId="25" xfId="0" applyFont="1" applyBorder="1" applyAlignment="1">
      <alignment horizontal="center" vertical="center"/>
    </xf>
    <xf numFmtId="0" fontId="11" fillId="0" borderId="0" xfId="0" applyFont="1" applyAlignment="1">
      <alignment horizontal="left" vertical="center" wrapText="1" shrinkToFit="1"/>
    </xf>
    <xf numFmtId="0" fontId="11" fillId="0" borderId="0" xfId="0" applyFont="1" applyAlignment="1">
      <alignment horizontal="left" vertical="center" indent="3" shrinkToFit="1"/>
    </xf>
    <xf numFmtId="0" fontId="11" fillId="0" borderId="62" xfId="0" applyFont="1" applyBorder="1" applyAlignment="1">
      <alignment horizontal="distributed" vertical="distributed" textRotation="255" indent="5"/>
    </xf>
    <xf numFmtId="0" fontId="11" fillId="0" borderId="63" xfId="0" applyFont="1" applyBorder="1" applyAlignment="1">
      <alignment horizontal="distributed" vertical="distributed" textRotation="255" indent="5"/>
    </xf>
    <xf numFmtId="0" fontId="11" fillId="0" borderId="64" xfId="0" applyFont="1" applyBorder="1" applyAlignment="1">
      <alignment horizontal="distributed" vertical="distributed" textRotation="255" indent="5"/>
    </xf>
    <xf numFmtId="0" fontId="11" fillId="0" borderId="87" xfId="0" applyFont="1" applyBorder="1" applyAlignment="1">
      <alignment horizontal="distributed" vertical="distributed" textRotation="255" indent="5"/>
    </xf>
    <xf numFmtId="0" fontId="11" fillId="0" borderId="0" xfId="0" applyFont="1" applyBorder="1" applyAlignment="1">
      <alignment horizontal="distributed" vertical="distributed" textRotation="255" indent="5"/>
    </xf>
    <xf numFmtId="0" fontId="11" fillId="0" borderId="36" xfId="0" applyFont="1" applyBorder="1" applyAlignment="1">
      <alignment horizontal="distributed" vertical="distributed" textRotation="255" indent="5"/>
    </xf>
    <xf numFmtId="0" fontId="11" fillId="0" borderId="65" xfId="0" applyFont="1" applyBorder="1" applyAlignment="1">
      <alignment horizontal="distributed" vertical="distributed" textRotation="255" indent="5"/>
    </xf>
    <xf numFmtId="0" fontId="11" fillId="0" borderId="23" xfId="0" applyFont="1" applyBorder="1" applyAlignment="1">
      <alignment horizontal="distributed" vertical="distributed" textRotation="255" indent="5"/>
    </xf>
    <xf numFmtId="0" fontId="11" fillId="0" borderId="38" xfId="0" applyFont="1" applyBorder="1" applyAlignment="1">
      <alignment horizontal="distributed" vertical="distributed" textRotation="255" indent="5"/>
    </xf>
    <xf numFmtId="0" fontId="11" fillId="0" borderId="46" xfId="0" applyFont="1" applyBorder="1" applyAlignment="1">
      <alignment horizontal="center"/>
    </xf>
    <xf numFmtId="0" fontId="11" fillId="0" borderId="89" xfId="0" applyFont="1" applyBorder="1" applyAlignment="1">
      <alignment horizontal="center"/>
    </xf>
    <xf numFmtId="0" fontId="11" fillId="0" borderId="34" xfId="0" applyFont="1" applyBorder="1" applyAlignment="1">
      <alignment horizontal="center"/>
    </xf>
    <xf numFmtId="0" fontId="11" fillId="0" borderId="0" xfId="0" applyFont="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left" vertical="center" wrapText="1"/>
    </xf>
    <xf numFmtId="49" fontId="8" fillId="0" borderId="0" xfId="0" applyNumberFormat="1" applyFont="1" applyAlignment="1">
      <alignment horizontal="left" vertical="center" wrapText="1"/>
    </xf>
    <xf numFmtId="0" fontId="33" fillId="0" borderId="15" xfId="2" applyNumberFormat="1" applyFont="1" applyBorder="1" applyAlignment="1">
      <alignment horizontal="center" vertical="center" shrinkToFit="1"/>
    </xf>
    <xf numFmtId="0" fontId="33" fillId="0" borderId="13" xfId="2" applyNumberFormat="1" applyFont="1" applyBorder="1" applyAlignment="1">
      <alignment horizontal="center" vertical="center" shrinkToFit="1"/>
    </xf>
    <xf numFmtId="0" fontId="33" fillId="0" borderId="105" xfId="2" applyNumberFormat="1" applyFont="1" applyBorder="1" applyAlignment="1">
      <alignment horizontal="center" vertical="center" shrinkToFit="1"/>
    </xf>
    <xf numFmtId="0" fontId="33" fillId="0" borderId="113" xfId="2" applyNumberFormat="1" applyFont="1" applyBorder="1" applyAlignment="1">
      <alignment horizontal="center" vertical="center" shrinkToFit="1"/>
    </xf>
    <xf numFmtId="0" fontId="33" fillId="0" borderId="14" xfId="2" applyNumberFormat="1" applyFont="1" applyBorder="1" applyAlignment="1">
      <alignment horizontal="center" vertical="center" shrinkToFit="1"/>
    </xf>
    <xf numFmtId="0" fontId="33" fillId="0" borderId="121" xfId="2" applyNumberFormat="1" applyFont="1" applyBorder="1" applyAlignment="1">
      <alignment horizontal="center" vertical="center" shrinkToFit="1"/>
    </xf>
    <xf numFmtId="0" fontId="34" fillId="0" borderId="104" xfId="2" applyNumberFormat="1" applyFont="1" applyBorder="1" applyAlignment="1">
      <alignment horizontal="center" vertical="center" shrinkToFit="1"/>
    </xf>
    <xf numFmtId="0" fontId="34" fillId="0" borderId="11" xfId="2" applyNumberFormat="1" applyFont="1" applyBorder="1" applyAlignment="1">
      <alignment horizontal="center" vertical="center" shrinkToFit="1"/>
    </xf>
    <xf numFmtId="0" fontId="33" fillId="0" borderId="104" xfId="2" applyNumberFormat="1" applyFont="1" applyBorder="1" applyAlignment="1">
      <alignment horizontal="center" vertical="center" shrinkToFit="1"/>
    </xf>
    <xf numFmtId="0" fontId="33" fillId="0" borderId="142" xfId="2" applyNumberFormat="1" applyFont="1" applyBorder="1" applyAlignment="1">
      <alignment horizontal="center" vertical="center" shrinkToFit="1"/>
    </xf>
    <xf numFmtId="0" fontId="33" fillId="0" borderId="55" xfId="2" applyNumberFormat="1" applyFont="1" applyBorder="1" applyAlignment="1">
      <alignment horizontal="center" vertical="center" shrinkToFit="1"/>
    </xf>
    <xf numFmtId="0" fontId="34" fillId="0" borderId="14" xfId="2" applyNumberFormat="1" applyFont="1" applyBorder="1" applyAlignment="1">
      <alignment horizontal="center" vertical="center" shrinkToFit="1"/>
    </xf>
    <xf numFmtId="0" fontId="34" fillId="0" borderId="109" xfId="2" applyNumberFormat="1" applyFont="1" applyBorder="1" applyAlignment="1">
      <alignment horizontal="center" vertical="center" shrinkToFit="1"/>
    </xf>
    <xf numFmtId="0" fontId="33" fillId="0" borderId="114" xfId="2" applyNumberFormat="1" applyFont="1" applyBorder="1" applyAlignment="1">
      <alignment horizontal="center" vertical="center" shrinkToFit="1"/>
    </xf>
    <xf numFmtId="0" fontId="33" fillId="0" borderId="112" xfId="2" applyNumberFormat="1" applyFont="1" applyBorder="1" applyAlignment="1">
      <alignment horizontal="center" vertical="center" shrinkToFit="1"/>
    </xf>
    <xf numFmtId="0" fontId="33" fillId="0" borderId="143" xfId="2" applyNumberFormat="1" applyFont="1" applyBorder="1" applyAlignment="1">
      <alignment horizontal="center" vertical="center" shrinkToFit="1"/>
    </xf>
    <xf numFmtId="0" fontId="33" fillId="0" borderId="58" xfId="2" applyNumberFormat="1" applyFont="1" applyBorder="1" applyAlignment="1">
      <alignment horizontal="center" vertical="center" shrinkToFit="1"/>
    </xf>
    <xf numFmtId="0" fontId="34" fillId="0" borderId="20" xfId="2" applyNumberFormat="1" applyFont="1" applyBorder="1" applyAlignment="1">
      <alignment horizontal="center" vertical="center" shrinkToFit="1"/>
    </xf>
    <xf numFmtId="0" fontId="34" fillId="0" borderId="142" xfId="2" applyNumberFormat="1" applyFont="1" applyBorder="1" applyAlignment="1">
      <alignment horizontal="center" vertical="center" shrinkToFit="1"/>
    </xf>
    <xf numFmtId="0" fontId="34" fillId="0" borderId="21" xfId="2" applyNumberFormat="1" applyFont="1" applyBorder="1" applyAlignment="1">
      <alignment horizontal="center" vertical="center" shrinkToFit="1"/>
    </xf>
    <xf numFmtId="0" fontId="34" fillId="0" borderId="143" xfId="2" applyNumberFormat="1" applyFont="1" applyBorder="1" applyAlignment="1">
      <alignment horizontal="center" vertical="center" shrinkToFit="1"/>
    </xf>
    <xf numFmtId="49" fontId="33" fillId="0" borderId="24" xfId="2" applyNumberFormat="1" applyFont="1" applyBorder="1" applyAlignment="1">
      <alignment horizontal="center" vertical="center" shrinkToFit="1"/>
    </xf>
    <xf numFmtId="0" fontId="12" fillId="0" borderId="0" xfId="2" applyNumberFormat="1" applyFont="1" applyAlignment="1">
      <alignment horizontal="center" vertical="center" shrinkToFit="1"/>
    </xf>
    <xf numFmtId="0" fontId="15" fillId="0" borderId="130" xfId="2" applyNumberFormat="1" applyFont="1" applyBorder="1" applyAlignment="1">
      <alignment horizontal="center" vertical="center" shrinkToFit="1"/>
    </xf>
    <xf numFmtId="0" fontId="15" fillId="0" borderId="131" xfId="2" applyNumberFormat="1" applyFont="1" applyBorder="1" applyAlignment="1">
      <alignment horizontal="center" vertical="center" shrinkToFit="1"/>
    </xf>
    <xf numFmtId="0" fontId="15" fillId="0" borderId="132" xfId="2" applyNumberFormat="1" applyFont="1" applyBorder="1" applyAlignment="1">
      <alignment horizontal="center" vertical="center" shrinkToFit="1"/>
    </xf>
    <xf numFmtId="0" fontId="15" fillId="0" borderId="135" xfId="2" applyNumberFormat="1" applyFont="1" applyBorder="1" applyAlignment="1">
      <alignment horizontal="center" vertical="center" shrinkToFit="1"/>
    </xf>
    <xf numFmtId="0" fontId="15" fillId="0" borderId="136" xfId="2" applyNumberFormat="1" applyFont="1" applyBorder="1" applyAlignment="1">
      <alignment horizontal="center" vertical="center" shrinkToFit="1"/>
    </xf>
    <xf numFmtId="0" fontId="15" fillId="0" borderId="137" xfId="2" applyNumberFormat="1" applyFont="1" applyBorder="1" applyAlignment="1">
      <alignment horizontal="center" vertical="center" shrinkToFit="1"/>
    </xf>
    <xf numFmtId="0" fontId="30" fillId="0" borderId="60" xfId="2" applyNumberFormat="1" applyFont="1" applyBorder="1" applyAlignment="1">
      <alignment horizontal="center" vertical="center" shrinkToFit="1"/>
    </xf>
    <xf numFmtId="0" fontId="30" fillId="0" borderId="86" xfId="2" applyNumberFormat="1" applyFont="1" applyBorder="1" applyAlignment="1">
      <alignment horizontal="center" vertical="center" shrinkToFit="1"/>
    </xf>
    <xf numFmtId="0" fontId="30" fillId="0" borderId="61" xfId="2" applyNumberFormat="1" applyFont="1" applyBorder="1" applyAlignment="1">
      <alignment horizontal="center" vertical="center" shrinkToFit="1"/>
    </xf>
    <xf numFmtId="0" fontId="30" fillId="0" borderId="68" xfId="2" applyNumberFormat="1" applyFont="1" applyBorder="1" applyAlignment="1">
      <alignment horizontal="center" vertical="center" shrinkToFit="1"/>
    </xf>
    <xf numFmtId="0" fontId="30" fillId="0" borderId="25" xfId="2" applyNumberFormat="1" applyFont="1" applyBorder="1" applyAlignment="1">
      <alignment horizontal="center" vertical="center" shrinkToFit="1"/>
    </xf>
    <xf numFmtId="0" fontId="30" fillId="0" borderId="69" xfId="2" applyNumberFormat="1" applyFont="1" applyBorder="1" applyAlignment="1">
      <alignment horizontal="center" vertical="center" shrinkToFit="1"/>
    </xf>
    <xf numFmtId="49" fontId="12" fillId="0" borderId="0" xfId="2" applyNumberFormat="1" applyFont="1" applyBorder="1" applyAlignment="1">
      <alignment horizontal="center" vertical="center" shrinkToFit="1"/>
    </xf>
    <xf numFmtId="0" fontId="34" fillId="0" borderId="107" xfId="2" applyNumberFormat="1" applyFont="1" applyBorder="1" applyAlignment="1">
      <alignment horizontal="center" vertical="center" shrinkToFit="1"/>
    </xf>
    <xf numFmtId="0" fontId="34" fillId="0" borderId="108" xfId="2" applyNumberFormat="1" applyFont="1" applyBorder="1" applyAlignment="1">
      <alignment horizontal="center" vertical="center" shrinkToFit="1"/>
    </xf>
    <xf numFmtId="49" fontId="12" fillId="0" borderId="60" xfId="2" applyNumberFormat="1" applyFont="1" applyBorder="1" applyAlignment="1">
      <alignment horizontal="center" vertical="center" shrinkToFit="1"/>
    </xf>
    <xf numFmtId="49" fontId="12" fillId="0" borderId="68" xfId="2" applyNumberFormat="1" applyFont="1" applyBorder="1" applyAlignment="1">
      <alignment horizontal="center" vertical="center" shrinkToFit="1"/>
    </xf>
    <xf numFmtId="49" fontId="12" fillId="0" borderId="56" xfId="2" applyNumberFormat="1" applyFont="1" applyBorder="1" applyAlignment="1">
      <alignment horizontal="center" vertical="center" shrinkToFit="1"/>
    </xf>
    <xf numFmtId="0" fontId="33" fillId="0" borderId="115" xfId="2" applyNumberFormat="1" applyFont="1" applyBorder="1" applyAlignment="1">
      <alignment horizontal="center" vertical="center" shrinkToFit="1"/>
    </xf>
    <xf numFmtId="0" fontId="33" fillId="0" borderId="110" xfId="2" applyNumberFormat="1" applyFont="1" applyBorder="1" applyAlignment="1">
      <alignment horizontal="center" vertical="center" shrinkToFit="1"/>
    </xf>
    <xf numFmtId="0" fontId="33" fillId="0" borderId="117" xfId="2" applyNumberFormat="1" applyFont="1" applyBorder="1" applyAlignment="1">
      <alignment horizontal="center" vertical="center" shrinkToFit="1"/>
    </xf>
    <xf numFmtId="0" fontId="12" fillId="0" borderId="24" xfId="2" applyNumberFormat="1" applyFont="1" applyBorder="1" applyAlignment="1">
      <alignment horizontal="center" vertical="center" shrinkToFit="1"/>
    </xf>
    <xf numFmtId="49" fontId="12" fillId="0" borderId="87" xfId="2" applyNumberFormat="1" applyFont="1" applyBorder="1" applyAlignment="1">
      <alignment horizontal="center" vertical="center" shrinkToFit="1"/>
    </xf>
    <xf numFmtId="49" fontId="12" fillId="0" borderId="0" xfId="2" applyNumberFormat="1" applyFont="1" applyAlignment="1">
      <alignment horizontal="center" vertical="center" shrinkToFit="1"/>
    </xf>
    <xf numFmtId="49" fontId="29" fillId="0" borderId="60" xfId="2" applyNumberFormat="1" applyFont="1" applyBorder="1" applyAlignment="1">
      <alignment horizontal="center" vertical="center" shrinkToFit="1"/>
    </xf>
    <xf numFmtId="49" fontId="29" fillId="0" borderId="86" xfId="2" applyNumberFormat="1" applyFont="1" applyBorder="1" applyAlignment="1">
      <alignment horizontal="center" vertical="center" shrinkToFit="1"/>
    </xf>
    <xf numFmtId="49" fontId="29" fillId="0" borderId="6" xfId="2" applyNumberFormat="1" applyFont="1" applyBorder="1" applyAlignment="1">
      <alignment horizontal="center" vertical="center" shrinkToFit="1"/>
    </xf>
    <xf numFmtId="49" fontId="29" fillId="0" borderId="0" xfId="2" applyNumberFormat="1" applyFont="1" applyBorder="1" applyAlignment="1">
      <alignment horizontal="center" vertical="center" shrinkToFit="1"/>
    </xf>
    <xf numFmtId="0" fontId="33" fillId="0" borderId="61" xfId="2" applyNumberFormat="1" applyFont="1" applyBorder="1" applyAlignment="1">
      <alignment horizontal="center" vertical="center" shrinkToFit="1"/>
    </xf>
    <xf numFmtId="0" fontId="33" fillId="0" borderId="69" xfId="2" applyNumberFormat="1" applyFont="1" applyBorder="1" applyAlignment="1">
      <alignment horizontal="center" vertical="center" shrinkToFit="1"/>
    </xf>
    <xf numFmtId="49" fontId="29" fillId="2" borderId="62" xfId="2" applyNumberFormat="1" applyFont="1" applyFill="1" applyBorder="1" applyAlignment="1">
      <alignment horizontal="center" vertical="center" shrinkToFit="1"/>
    </xf>
    <xf numFmtId="49" fontId="29" fillId="2" borderId="63" xfId="2" applyNumberFormat="1" applyFont="1" applyFill="1" applyBorder="1" applyAlignment="1">
      <alignment horizontal="center" vertical="center" shrinkToFit="1"/>
    </xf>
    <xf numFmtId="49" fontId="29" fillId="2" borderId="87" xfId="2" applyNumberFormat="1" applyFont="1" applyFill="1" applyBorder="1" applyAlignment="1">
      <alignment horizontal="center" vertical="center" shrinkToFit="1"/>
    </xf>
    <xf numFmtId="49" fontId="29" fillId="2" borderId="0" xfId="2" applyNumberFormat="1" applyFont="1" applyFill="1" applyBorder="1" applyAlignment="1">
      <alignment horizontal="center" vertical="center" shrinkToFit="1"/>
    </xf>
    <xf numFmtId="0" fontId="9" fillId="0" borderId="87" xfId="2" applyFont="1" applyBorder="1" applyAlignment="1">
      <alignment vertical="center" shrinkToFit="1"/>
    </xf>
    <xf numFmtId="0" fontId="9" fillId="0" borderId="0" xfId="2" applyFont="1" applyAlignment="1">
      <alignment vertical="center" shrinkToFit="1"/>
    </xf>
    <xf numFmtId="0" fontId="9" fillId="0" borderId="0" xfId="2" applyFont="1" applyBorder="1" applyAlignment="1">
      <alignment vertical="center" shrinkToFit="1"/>
    </xf>
    <xf numFmtId="0" fontId="9" fillId="0" borderId="65" xfId="2" applyFont="1" applyBorder="1" applyAlignment="1">
      <alignment vertical="center" shrinkToFit="1"/>
    </xf>
    <xf numFmtId="0" fontId="9" fillId="0" borderId="23" xfId="2" applyFont="1" applyBorder="1" applyAlignment="1">
      <alignment vertical="center" shrinkToFit="1"/>
    </xf>
    <xf numFmtId="49" fontId="29" fillId="2" borderId="24" xfId="2" applyNumberFormat="1" applyFont="1" applyFill="1" applyBorder="1" applyAlignment="1">
      <alignment horizontal="center" vertical="center" shrinkToFit="1"/>
    </xf>
    <xf numFmtId="49" fontId="29" fillId="2" borderId="80" xfId="2" applyNumberFormat="1" applyFont="1" applyFill="1" applyBorder="1" applyAlignment="1">
      <alignment horizontal="center" vertical="center" shrinkToFit="1"/>
    </xf>
    <xf numFmtId="49" fontId="29" fillId="2" borderId="88" xfId="2" applyNumberFormat="1" applyFont="1" applyFill="1" applyBorder="1" applyAlignment="1">
      <alignment horizontal="center" vertical="center" shrinkToFit="1"/>
    </xf>
    <xf numFmtId="49" fontId="29" fillId="2" borderId="65" xfId="2" applyNumberFormat="1" applyFont="1" applyFill="1" applyBorder="1" applyAlignment="1">
      <alignment horizontal="center" vertical="center" shrinkToFit="1"/>
    </xf>
    <xf numFmtId="49" fontId="29" fillId="2" borderId="23" xfId="2" applyNumberFormat="1" applyFont="1" applyFill="1" applyBorder="1" applyAlignment="1">
      <alignment horizontal="center" vertical="center" shrinkToFit="1"/>
    </xf>
    <xf numFmtId="49" fontId="29" fillId="2" borderId="95" xfId="2" applyNumberFormat="1" applyFont="1" applyFill="1" applyBorder="1" applyAlignment="1">
      <alignment horizontal="center" vertical="center" shrinkToFit="1"/>
    </xf>
    <xf numFmtId="49" fontId="29" fillId="2" borderId="46" xfId="2" applyNumberFormat="1" applyFont="1" applyFill="1" applyBorder="1" applyAlignment="1">
      <alignment horizontal="center" vertical="center" shrinkToFit="1"/>
    </xf>
    <xf numFmtId="0" fontId="33" fillId="0" borderId="24" xfId="2" applyNumberFormat="1" applyFont="1" applyBorder="1" applyAlignment="1">
      <alignment horizontal="center" vertical="center" shrinkToFit="1"/>
    </xf>
    <xf numFmtId="0" fontId="33" fillId="0" borderId="46" xfId="2" applyNumberFormat="1" applyFont="1" applyBorder="1" applyAlignment="1">
      <alignment horizontal="center" vertical="center" shrinkToFit="1"/>
    </xf>
    <xf numFmtId="49" fontId="29" fillId="2" borderId="36" xfId="2" applyNumberFormat="1" applyFont="1" applyFill="1" applyBorder="1" applyAlignment="1">
      <alignment horizontal="center" vertical="center" shrinkToFit="1"/>
    </xf>
    <xf numFmtId="0" fontId="9" fillId="0" borderId="36" xfId="2" applyFont="1" applyBorder="1" applyAlignment="1">
      <alignment vertical="center" shrinkToFit="1"/>
    </xf>
    <xf numFmtId="0" fontId="9" fillId="0" borderId="38" xfId="2" applyFont="1" applyBorder="1" applyAlignment="1">
      <alignment vertical="center" shrinkToFit="1"/>
    </xf>
    <xf numFmtId="49" fontId="13" fillId="2" borderId="50" xfId="2" applyNumberFormat="1" applyFont="1" applyFill="1" applyBorder="1" applyAlignment="1">
      <alignment horizontal="left" vertical="center" shrinkToFit="1"/>
    </xf>
    <xf numFmtId="49" fontId="13" fillId="2" borderId="106" xfId="2" applyNumberFormat="1" applyFont="1" applyFill="1" applyBorder="1" applyAlignment="1">
      <alignment horizontal="left" vertical="center" shrinkToFit="1"/>
    </xf>
    <xf numFmtId="49" fontId="26" fillId="0" borderId="96" xfId="2" applyNumberFormat="1" applyFont="1" applyBorder="1" applyAlignment="1">
      <alignment horizontal="center" vertical="center" shrinkToFit="1"/>
    </xf>
    <xf numFmtId="49" fontId="12" fillId="0" borderId="97" xfId="2" applyNumberFormat="1" applyFont="1" applyBorder="1" applyAlignment="1">
      <alignment horizontal="center" vertical="center" shrinkToFit="1"/>
    </xf>
    <xf numFmtId="49" fontId="12" fillId="0" borderId="98" xfId="2" applyNumberFormat="1" applyFont="1" applyBorder="1" applyAlignment="1">
      <alignment horizontal="center" vertical="center" shrinkToFit="1"/>
    </xf>
    <xf numFmtId="49" fontId="12" fillId="0" borderId="99" xfId="2" applyNumberFormat="1" applyFont="1" applyBorder="1" applyAlignment="1">
      <alignment horizontal="center" vertical="center" shrinkToFit="1"/>
    </xf>
    <xf numFmtId="49" fontId="12" fillId="0" borderId="100" xfId="2" applyNumberFormat="1" applyFont="1" applyBorder="1" applyAlignment="1">
      <alignment horizontal="center" vertical="center" shrinkToFit="1"/>
    </xf>
    <xf numFmtId="49" fontId="12" fillId="0" borderId="101" xfId="2" applyNumberFormat="1" applyFont="1" applyBorder="1" applyAlignment="1">
      <alignment horizontal="center" vertical="center" shrinkToFit="1"/>
    </xf>
    <xf numFmtId="49" fontId="27" fillId="0" borderId="0" xfId="2" applyNumberFormat="1" applyFont="1" applyAlignment="1">
      <alignment horizontal="center" vertical="center" shrinkToFit="1"/>
    </xf>
    <xf numFmtId="49" fontId="12" fillId="0" borderId="0" xfId="2" applyNumberFormat="1" applyFont="1" applyAlignment="1">
      <alignment horizontal="right" vertical="center" shrinkToFit="1"/>
    </xf>
    <xf numFmtId="0" fontId="32" fillId="0" borderId="102" xfId="2" applyNumberFormat="1" applyFont="1" applyBorder="1" applyAlignment="1">
      <alignment horizontal="center" vertical="center"/>
    </xf>
    <xf numFmtId="0" fontId="32" fillId="0" borderId="14" xfId="2" applyNumberFormat="1" applyFont="1" applyBorder="1" applyAlignment="1">
      <alignment horizontal="center" vertical="center"/>
    </xf>
    <xf numFmtId="0" fontId="32" fillId="0" borderId="103" xfId="2" applyNumberFormat="1" applyFont="1" applyBorder="1" applyAlignment="1">
      <alignment horizontal="center" vertical="center"/>
    </xf>
    <xf numFmtId="0" fontId="32" fillId="0" borderId="104" xfId="2" applyNumberFormat="1" applyFont="1" applyBorder="1" applyAlignment="1">
      <alignment horizontal="center" vertical="center"/>
    </xf>
    <xf numFmtId="0" fontId="32" fillId="0" borderId="15" xfId="2" applyNumberFormat="1" applyFont="1" applyBorder="1" applyAlignment="1">
      <alignment horizontal="center" vertical="center"/>
    </xf>
    <xf numFmtId="0" fontId="32" fillId="0" borderId="105" xfId="2" applyNumberFormat="1" applyFont="1" applyBorder="1" applyAlignment="1">
      <alignment horizontal="center" vertical="center"/>
    </xf>
    <xf numFmtId="49" fontId="28" fillId="0" borderId="0" xfId="2" applyNumberFormat="1" applyFont="1" applyAlignment="1">
      <alignment horizontal="center" vertical="center" shrinkToFit="1"/>
    </xf>
    <xf numFmtId="49" fontId="35" fillId="2" borderId="47" xfId="2" applyNumberFormat="1" applyFont="1" applyFill="1" applyBorder="1" applyAlignment="1">
      <alignment horizontal="left" vertical="center" shrinkToFit="1"/>
    </xf>
    <xf numFmtId="49" fontId="35" fillId="2" borderId="111" xfId="2" applyNumberFormat="1" applyFont="1" applyFill="1" applyBorder="1" applyAlignment="1">
      <alignment horizontal="left" vertical="center" shrinkToFit="1"/>
    </xf>
    <xf numFmtId="0" fontId="33" fillId="0" borderId="62" xfId="2" applyNumberFormat="1" applyFont="1" applyBorder="1" applyAlignment="1">
      <alignment horizontal="center" vertical="center" shrinkToFit="1"/>
    </xf>
    <xf numFmtId="0" fontId="33" fillId="0" borderId="81" xfId="2" applyNumberFormat="1" applyFont="1" applyBorder="1" applyAlignment="1">
      <alignment horizontal="center" vertical="center" shrinkToFit="1"/>
    </xf>
    <xf numFmtId="0" fontId="33" fillId="0" borderId="11" xfId="2" applyNumberFormat="1" applyFont="1" applyBorder="1" applyAlignment="1">
      <alignment horizontal="center" vertical="center" shrinkToFit="1"/>
    </xf>
    <xf numFmtId="49" fontId="35" fillId="2" borderId="60" xfId="2" applyNumberFormat="1" applyFont="1" applyFill="1" applyBorder="1" applyAlignment="1">
      <alignment horizontal="center" vertical="center" shrinkToFit="1"/>
    </xf>
    <xf numFmtId="0" fontId="35" fillId="0" borderId="86" xfId="2" applyFont="1" applyBorder="1" applyAlignment="1">
      <alignment horizontal="center" vertical="center" shrinkToFit="1"/>
    </xf>
    <xf numFmtId="0" fontId="35" fillId="0" borderId="61" xfId="2" applyFont="1" applyBorder="1" applyAlignment="1">
      <alignment horizontal="center" vertical="center" shrinkToFit="1"/>
    </xf>
    <xf numFmtId="49" fontId="35" fillId="2" borderId="68" xfId="2" applyNumberFormat="1" applyFont="1" applyFill="1" applyBorder="1" applyAlignment="1">
      <alignment horizontal="center" vertical="center" shrinkToFit="1"/>
    </xf>
    <xf numFmtId="0" fontId="35" fillId="0" borderId="25" xfId="2" applyFont="1" applyBorder="1" applyAlignment="1">
      <alignment horizontal="center" vertical="center" shrinkToFit="1"/>
    </xf>
    <xf numFmtId="0" fontId="35" fillId="0" borderId="69" xfId="2" applyFont="1" applyBorder="1" applyAlignment="1">
      <alignment horizontal="center" vertical="center" shrinkToFit="1"/>
    </xf>
    <xf numFmtId="0" fontId="34" fillId="0" borderId="10" xfId="2" applyNumberFormat="1" applyFont="1" applyBorder="1" applyAlignment="1">
      <alignment horizontal="center" vertical="center" shrinkToFit="1"/>
    </xf>
    <xf numFmtId="49" fontId="31" fillId="2" borderId="50" xfId="2" applyNumberFormat="1" applyFont="1" applyFill="1" applyBorder="1" applyAlignment="1">
      <alignment horizontal="center" vertical="center" shrinkToFit="1"/>
    </xf>
    <xf numFmtId="49" fontId="31" fillId="2" borderId="48" xfId="2" applyNumberFormat="1" applyFont="1" applyFill="1" applyBorder="1" applyAlignment="1">
      <alignment horizontal="center" vertical="center" shrinkToFit="1"/>
    </xf>
    <xf numFmtId="49" fontId="31" fillId="2" borderId="49" xfId="2" applyNumberFormat="1" applyFont="1" applyFill="1" applyBorder="1" applyAlignment="1">
      <alignment horizontal="center" vertical="center" shrinkToFit="1"/>
    </xf>
    <xf numFmtId="49" fontId="31" fillId="2" borderId="111" xfId="2" applyNumberFormat="1" applyFont="1" applyFill="1" applyBorder="1" applyAlignment="1">
      <alignment horizontal="center" vertical="center" shrinkToFit="1"/>
    </xf>
    <xf numFmtId="49" fontId="31" fillId="2" borderId="118" xfId="2" applyNumberFormat="1" applyFont="1" applyFill="1" applyBorder="1" applyAlignment="1">
      <alignment horizontal="center" vertical="center" shrinkToFit="1"/>
    </xf>
    <xf numFmtId="49" fontId="31" fillId="2" borderId="119" xfId="2" applyNumberFormat="1" applyFont="1" applyFill="1" applyBorder="1" applyAlignment="1">
      <alignment horizontal="center" vertical="center" shrinkToFit="1"/>
    </xf>
    <xf numFmtId="0" fontId="33" fillId="0" borderId="60" xfId="2" applyNumberFormat="1" applyFont="1" applyBorder="1" applyAlignment="1">
      <alignment horizontal="center" vertical="center" shrinkToFit="1"/>
    </xf>
    <xf numFmtId="0" fontId="33" fillId="0" borderId="68" xfId="2" applyNumberFormat="1" applyFont="1" applyBorder="1" applyAlignment="1">
      <alignment horizontal="center" vertical="center" shrinkToFit="1"/>
    </xf>
    <xf numFmtId="0" fontId="33" fillId="0" borderId="56" xfId="2" applyNumberFormat="1" applyFont="1" applyBorder="1" applyAlignment="1">
      <alignment horizontal="center" vertical="center" shrinkToFit="1"/>
    </xf>
    <xf numFmtId="0" fontId="33" fillId="0" borderId="53" xfId="2" applyNumberFormat="1" applyFont="1" applyBorder="1" applyAlignment="1">
      <alignment horizontal="center" vertical="center" shrinkToFit="1"/>
    </xf>
    <xf numFmtId="0" fontId="33" fillId="0" borderId="28" xfId="2" applyNumberFormat="1" applyFont="1" applyBorder="1" applyAlignment="1">
      <alignment horizontal="center" vertical="center" shrinkToFit="1"/>
    </xf>
    <xf numFmtId="49" fontId="29" fillId="2" borderId="50" xfId="2" applyNumberFormat="1" applyFont="1" applyFill="1" applyBorder="1" applyAlignment="1">
      <alignment horizontal="center" vertical="center" shrinkToFit="1"/>
    </xf>
    <xf numFmtId="49" fontId="29" fillId="2" borderId="48" xfId="2" applyNumberFormat="1" applyFont="1" applyFill="1" applyBorder="1" applyAlignment="1">
      <alignment horizontal="center" vertical="center" shrinkToFit="1"/>
    </xf>
    <xf numFmtId="49" fontId="29" fillId="2" borderId="49" xfId="2" applyNumberFormat="1" applyFont="1" applyFill="1" applyBorder="1" applyAlignment="1">
      <alignment horizontal="center" vertical="center" shrinkToFit="1"/>
    </xf>
    <xf numFmtId="49" fontId="29" fillId="2" borderId="111" xfId="2" applyNumberFormat="1" applyFont="1" applyFill="1" applyBorder="1" applyAlignment="1">
      <alignment horizontal="center" vertical="center" shrinkToFit="1"/>
    </xf>
    <xf numFmtId="49" fontId="29" fillId="2" borderId="118" xfId="2" applyNumberFormat="1" applyFont="1" applyFill="1" applyBorder="1" applyAlignment="1">
      <alignment horizontal="center" vertical="center" shrinkToFit="1"/>
    </xf>
    <xf numFmtId="49" fontId="29" fillId="2" borderId="119" xfId="2" applyNumberFormat="1" applyFont="1" applyFill="1" applyBorder="1" applyAlignment="1">
      <alignment horizontal="center" vertical="center" shrinkToFit="1"/>
    </xf>
    <xf numFmtId="0" fontId="33" fillId="0" borderId="120" xfId="2" applyNumberFormat="1" applyFont="1" applyBorder="1" applyAlignment="1">
      <alignment horizontal="center" vertical="center" shrinkToFit="1"/>
    </xf>
    <xf numFmtId="0" fontId="33" fillId="0" borderId="87" xfId="2" applyNumberFormat="1" applyFont="1" applyBorder="1" applyAlignment="1">
      <alignment horizontal="center" vertical="center" shrinkToFit="1"/>
    </xf>
    <xf numFmtId="0" fontId="33" fillId="0" borderId="5" xfId="2" applyNumberFormat="1" applyFont="1" applyBorder="1" applyAlignment="1">
      <alignment horizontal="center" vertical="center" shrinkToFit="1"/>
    </xf>
    <xf numFmtId="0" fontId="33" fillId="0" borderId="4" xfId="2" applyNumberFormat="1" applyFont="1" applyBorder="1" applyAlignment="1">
      <alignment horizontal="center" vertical="center" shrinkToFit="1"/>
    </xf>
    <xf numFmtId="0" fontId="36" fillId="0" borderId="15" xfId="2" applyNumberFormat="1" applyFont="1" applyBorder="1" applyAlignment="1">
      <alignment horizontal="center" vertical="center" shrinkToFit="1"/>
    </xf>
    <xf numFmtId="0" fontId="36" fillId="0" borderId="13" xfId="2" applyNumberFormat="1" applyFont="1" applyBorder="1" applyAlignment="1">
      <alignment horizontal="center" vertical="center" shrinkToFit="1"/>
    </xf>
    <xf numFmtId="0" fontId="36" fillId="0" borderId="4" xfId="2" applyNumberFormat="1" applyFont="1" applyBorder="1" applyAlignment="1">
      <alignment horizontal="center" vertical="center" shrinkToFit="1"/>
    </xf>
    <xf numFmtId="0" fontId="36" fillId="0" borderId="5" xfId="2" applyNumberFormat="1" applyFont="1" applyBorder="1" applyAlignment="1">
      <alignment horizontal="center" vertical="center" shrinkToFit="1"/>
    </xf>
    <xf numFmtId="49" fontId="29" fillId="2" borderId="60" xfId="2" applyNumberFormat="1" applyFont="1" applyFill="1" applyBorder="1" applyAlignment="1">
      <alignment horizontal="center" vertical="center" shrinkToFit="1"/>
    </xf>
    <xf numFmtId="49" fontId="29" fillId="2" borderId="86" xfId="2" applyNumberFormat="1" applyFont="1" applyFill="1" applyBorder="1" applyAlignment="1">
      <alignment horizontal="center" vertical="center" shrinkToFit="1"/>
    </xf>
    <xf numFmtId="49" fontId="29" fillId="2" borderId="6" xfId="2" applyNumberFormat="1" applyFont="1" applyFill="1" applyBorder="1" applyAlignment="1">
      <alignment horizontal="center" vertical="center" shrinkToFit="1"/>
    </xf>
    <xf numFmtId="49" fontId="29" fillId="2" borderId="68" xfId="2" applyNumberFormat="1" applyFont="1" applyFill="1" applyBorder="1" applyAlignment="1">
      <alignment horizontal="center" vertical="center" shrinkToFit="1"/>
    </xf>
    <xf numFmtId="49" fontId="29" fillId="2" borderId="25" xfId="2" applyNumberFormat="1" applyFont="1" applyFill="1" applyBorder="1" applyAlignment="1">
      <alignment horizontal="center" vertical="center" shrinkToFit="1"/>
    </xf>
    <xf numFmtId="0" fontId="33" fillId="0" borderId="102" xfId="2" applyNumberFormat="1" applyFont="1" applyBorder="1" applyAlignment="1">
      <alignment horizontal="center" vertical="center" shrinkToFit="1"/>
    </xf>
    <xf numFmtId="0" fontId="33" fillId="0" borderId="103" xfId="2" applyNumberFormat="1" applyFont="1" applyBorder="1" applyAlignment="1">
      <alignment horizontal="center" vertical="center" shrinkToFit="1"/>
    </xf>
    <xf numFmtId="0" fontId="39" fillId="0" borderId="60" xfId="2" applyNumberFormat="1" applyFont="1" applyBorder="1" applyAlignment="1">
      <alignment horizontal="center" vertical="center" shrinkToFit="1"/>
    </xf>
    <xf numFmtId="0" fontId="39" fillId="0" borderId="13" xfId="2" applyNumberFormat="1" applyFont="1" applyBorder="1" applyAlignment="1">
      <alignment horizontal="center" vertical="center" shrinkToFit="1"/>
    </xf>
    <xf numFmtId="0" fontId="39" fillId="0" borderId="68" xfId="2" applyNumberFormat="1" applyFont="1" applyBorder="1" applyAlignment="1">
      <alignment horizontal="center" vertical="center" shrinkToFit="1"/>
    </xf>
    <xf numFmtId="0" fontId="39" fillId="0" borderId="113" xfId="2" applyNumberFormat="1" applyFont="1" applyBorder="1" applyAlignment="1">
      <alignment horizontal="center" vertical="center" shrinkToFit="1"/>
    </xf>
    <xf numFmtId="49" fontId="29" fillId="2" borderId="61" xfId="2" applyNumberFormat="1" applyFont="1" applyFill="1" applyBorder="1" applyAlignment="1">
      <alignment horizontal="center" vertical="center" shrinkToFit="1"/>
    </xf>
    <xf numFmtId="49" fontId="29" fillId="2" borderId="69" xfId="2" applyNumberFormat="1" applyFont="1" applyFill="1" applyBorder="1" applyAlignment="1">
      <alignment horizontal="center" vertical="center" shrinkToFit="1"/>
    </xf>
    <xf numFmtId="0" fontId="33" fillId="0" borderId="6" xfId="2" applyNumberFormat="1" applyFont="1" applyBorder="1" applyAlignment="1">
      <alignment horizontal="center" vertical="center" shrinkToFit="1"/>
    </xf>
    <xf numFmtId="0" fontId="33" fillId="0" borderId="122" xfId="2" applyNumberFormat="1" applyFont="1" applyBorder="1" applyAlignment="1">
      <alignment horizontal="center" vertical="center" shrinkToFit="1"/>
    </xf>
    <xf numFmtId="49" fontId="35" fillId="2" borderId="56" xfId="2" applyNumberFormat="1" applyFont="1" applyFill="1" applyBorder="1" applyAlignment="1">
      <alignment horizontal="center" vertical="center" shrinkToFit="1"/>
    </xf>
    <xf numFmtId="0" fontId="35" fillId="0" borderId="18" xfId="2" applyFont="1" applyBorder="1" applyAlignment="1">
      <alignment horizontal="center" vertical="center" shrinkToFit="1"/>
    </xf>
    <xf numFmtId="0" fontId="35" fillId="0" borderId="57" xfId="2" applyFont="1" applyBorder="1" applyAlignment="1">
      <alignment horizontal="center" vertical="center" shrinkToFit="1"/>
    </xf>
    <xf numFmtId="49" fontId="35" fillId="2" borderId="18" xfId="2" applyNumberFormat="1" applyFont="1" applyFill="1" applyBorder="1" applyAlignment="1">
      <alignment horizontal="center" vertical="center" shrinkToFit="1"/>
    </xf>
    <xf numFmtId="49" fontId="35" fillId="2" borderId="57" xfId="2" applyNumberFormat="1" applyFont="1" applyFill="1" applyBorder="1" applyAlignment="1">
      <alignment horizontal="center" vertical="center" shrinkToFit="1"/>
    </xf>
    <xf numFmtId="0" fontId="34" fillId="0" borderId="103" xfId="2" applyNumberFormat="1" applyFont="1" applyBorder="1" applyAlignment="1">
      <alignment horizontal="center" vertical="center" shrinkToFit="1"/>
    </xf>
    <xf numFmtId="49" fontId="31" fillId="2" borderId="60" xfId="2" applyNumberFormat="1" applyFont="1" applyFill="1" applyBorder="1" applyAlignment="1">
      <alignment horizontal="center" vertical="center" shrinkToFit="1"/>
    </xf>
    <xf numFmtId="49" fontId="31" fillId="2" borderId="86" xfId="2" applyNumberFormat="1" applyFont="1" applyFill="1" applyBorder="1" applyAlignment="1">
      <alignment horizontal="center" vertical="center" shrinkToFit="1"/>
    </xf>
    <xf numFmtId="49" fontId="31" fillId="2" borderId="61" xfId="2" applyNumberFormat="1" applyFont="1" applyFill="1" applyBorder="1" applyAlignment="1">
      <alignment horizontal="center" vertical="center" shrinkToFit="1"/>
    </xf>
    <xf numFmtId="49" fontId="31" fillId="2" borderId="68" xfId="2" applyNumberFormat="1" applyFont="1" applyFill="1" applyBorder="1" applyAlignment="1">
      <alignment horizontal="center" vertical="center" shrinkToFit="1"/>
    </xf>
    <xf numFmtId="49" fontId="31" fillId="2" borderId="25" xfId="2" applyNumberFormat="1" applyFont="1" applyFill="1" applyBorder="1" applyAlignment="1">
      <alignment horizontal="center" vertical="center" shrinkToFit="1"/>
    </xf>
    <xf numFmtId="49" fontId="31" fillId="2" borderId="69" xfId="2" applyNumberFormat="1" applyFont="1" applyFill="1" applyBorder="1" applyAlignment="1">
      <alignment horizontal="center" vertical="center" shrinkToFit="1"/>
    </xf>
    <xf numFmtId="0" fontId="9" fillId="0" borderId="23" xfId="2" applyNumberFormat="1" applyFont="1" applyFill="1" applyBorder="1" applyAlignment="1">
      <alignment horizontal="left" vertical="center" shrinkToFit="1"/>
    </xf>
    <xf numFmtId="0" fontId="33" fillId="0" borderId="63" xfId="2" applyNumberFormat="1" applyFont="1" applyBorder="1" applyAlignment="1">
      <alignment horizontal="center" vertical="center" shrinkToFit="1"/>
    </xf>
    <xf numFmtId="0" fontId="33" fillId="0" borderId="0" xfId="2" applyNumberFormat="1" applyFont="1" applyBorder="1" applyAlignment="1">
      <alignment horizontal="center" vertical="center" shrinkToFit="1"/>
    </xf>
    <xf numFmtId="49" fontId="12" fillId="0" borderId="0" xfId="2" applyNumberFormat="1" applyFont="1" applyFill="1" applyBorder="1" applyAlignment="1">
      <alignment horizontal="center" shrinkToFit="1"/>
    </xf>
    <xf numFmtId="0" fontId="33" fillId="0" borderId="82" xfId="2" applyNumberFormat="1" applyFont="1" applyBorder="1" applyAlignment="1">
      <alignment horizontal="center" vertical="center" shrinkToFit="1"/>
    </xf>
    <xf numFmtId="0" fontId="29" fillId="2" borderId="62" xfId="2" applyFont="1" applyFill="1" applyBorder="1" applyAlignment="1">
      <alignment horizontal="left" vertical="center" shrinkToFit="1"/>
    </xf>
    <xf numFmtId="0" fontId="9" fillId="0" borderId="63" xfId="2" applyFont="1" applyBorder="1" applyAlignment="1">
      <alignment horizontal="left" shrinkToFit="1"/>
    </xf>
    <xf numFmtId="0" fontId="9" fillId="0" borderId="80" xfId="2" applyFont="1" applyBorder="1" applyAlignment="1">
      <alignment horizontal="left" shrinkToFit="1"/>
    </xf>
    <xf numFmtId="0" fontId="9" fillId="0" borderId="65" xfId="2" applyFont="1" applyBorder="1" applyAlignment="1">
      <alignment horizontal="left" shrinkToFit="1"/>
    </xf>
    <xf numFmtId="0" fontId="9" fillId="0" borderId="23" xfId="2" applyFont="1" applyBorder="1" applyAlignment="1">
      <alignment horizontal="left" shrinkToFit="1"/>
    </xf>
    <xf numFmtId="0" fontId="9" fillId="0" borderId="95" xfId="2" applyFont="1" applyBorder="1" applyAlignment="1">
      <alignment horizontal="left" shrinkToFit="1"/>
    </xf>
    <xf numFmtId="0" fontId="33" fillId="0" borderId="86" xfId="2" applyNumberFormat="1" applyFont="1" applyBorder="1" applyAlignment="1">
      <alignment horizontal="center" vertical="center" shrinkToFit="1"/>
    </xf>
    <xf numFmtId="0" fontId="33" fillId="0" borderId="25" xfId="2" applyNumberFormat="1" applyFont="1" applyBorder="1" applyAlignment="1">
      <alignment horizontal="center" vertical="center" shrinkToFit="1"/>
    </xf>
    <xf numFmtId="0" fontId="33" fillId="0" borderId="116" xfId="2" applyNumberFormat="1" applyFont="1" applyBorder="1" applyAlignment="1">
      <alignment horizontal="center" vertical="center" shrinkToFit="1"/>
    </xf>
    <xf numFmtId="0" fontId="29" fillId="2" borderId="62" xfId="2" applyFont="1" applyFill="1" applyBorder="1" applyAlignment="1">
      <alignment horizontal="center" vertical="center" shrinkToFit="1"/>
    </xf>
    <xf numFmtId="0" fontId="29" fillId="2" borderId="63" xfId="2" applyFont="1" applyFill="1" applyBorder="1" applyAlignment="1">
      <alignment horizontal="center" vertical="center" shrinkToFit="1"/>
    </xf>
    <xf numFmtId="0" fontId="29" fillId="2" borderId="80" xfId="2" applyFont="1" applyFill="1" applyBorder="1" applyAlignment="1">
      <alignment horizontal="center" vertical="center" shrinkToFit="1"/>
    </xf>
    <xf numFmtId="0" fontId="29" fillId="2" borderId="65" xfId="2" applyFont="1" applyFill="1" applyBorder="1" applyAlignment="1">
      <alignment horizontal="center" vertical="center" shrinkToFit="1"/>
    </xf>
    <xf numFmtId="0" fontId="29" fillId="2" borderId="23" xfId="2" applyFont="1" applyFill="1" applyBorder="1" applyAlignment="1">
      <alignment horizontal="center" vertical="center" shrinkToFit="1"/>
    </xf>
    <xf numFmtId="0" fontId="29" fillId="2" borderId="95" xfId="2" applyFont="1" applyFill="1" applyBorder="1" applyAlignment="1">
      <alignment horizontal="center" vertical="center" shrinkToFit="1"/>
    </xf>
    <xf numFmtId="0" fontId="9" fillId="0" borderId="63" xfId="2" applyFont="1" applyBorder="1" applyAlignment="1">
      <alignment shrinkToFit="1"/>
    </xf>
    <xf numFmtId="0" fontId="9" fillId="0" borderId="80" xfId="2" applyFont="1" applyBorder="1" applyAlignment="1">
      <alignment shrinkToFit="1"/>
    </xf>
    <xf numFmtId="0" fontId="9" fillId="0" borderId="87" xfId="2" applyFont="1" applyBorder="1" applyAlignment="1">
      <alignment shrinkToFit="1"/>
    </xf>
    <xf numFmtId="0" fontId="9" fillId="0" borderId="0" xfId="2" applyFont="1" applyAlignment="1">
      <alignment shrinkToFit="1"/>
    </xf>
    <xf numFmtId="0" fontId="9" fillId="0" borderId="88" xfId="2" applyFont="1" applyBorder="1" applyAlignment="1">
      <alignment shrinkToFit="1"/>
    </xf>
    <xf numFmtId="0" fontId="9" fillId="0" borderId="65" xfId="2" applyFont="1" applyBorder="1" applyAlignment="1">
      <alignment shrinkToFit="1"/>
    </xf>
    <xf numFmtId="0" fontId="9" fillId="0" borderId="23" xfId="2" applyFont="1" applyBorder="1" applyAlignment="1">
      <alignment shrinkToFit="1"/>
    </xf>
    <xf numFmtId="0" fontId="9" fillId="0" borderId="95" xfId="2" applyFont="1" applyBorder="1" applyAlignment="1">
      <alignment shrinkToFit="1"/>
    </xf>
    <xf numFmtId="49" fontId="29" fillId="2" borderId="60" xfId="2" applyNumberFormat="1" applyFont="1" applyFill="1" applyBorder="1" applyAlignment="1">
      <alignment horizontal="center" vertical="center" wrapText="1" shrinkToFit="1"/>
    </xf>
    <xf numFmtId="49" fontId="29" fillId="2" borderId="86" xfId="2" applyNumberFormat="1" applyFont="1" applyFill="1" applyBorder="1" applyAlignment="1">
      <alignment horizontal="center" vertical="center" wrapText="1" shrinkToFit="1"/>
    </xf>
    <xf numFmtId="49" fontId="29" fillId="2" borderId="61" xfId="2" applyNumberFormat="1" applyFont="1" applyFill="1" applyBorder="1" applyAlignment="1">
      <alignment horizontal="center" vertical="center" wrapText="1" shrinkToFit="1"/>
    </xf>
    <xf numFmtId="49" fontId="29" fillId="2" borderId="6" xfId="2" applyNumberFormat="1" applyFont="1" applyFill="1" applyBorder="1" applyAlignment="1">
      <alignment horizontal="center" vertical="center" wrapText="1" shrinkToFit="1"/>
    </xf>
    <xf numFmtId="49" fontId="29" fillId="2" borderId="0" xfId="2" applyNumberFormat="1" applyFont="1" applyFill="1" applyBorder="1" applyAlignment="1">
      <alignment horizontal="center" vertical="center" wrapText="1" shrinkToFit="1"/>
    </xf>
    <xf numFmtId="49" fontId="29" fillId="2" borderId="88" xfId="2" applyNumberFormat="1" applyFont="1" applyFill="1" applyBorder="1" applyAlignment="1">
      <alignment horizontal="center" vertical="center" wrapText="1" shrinkToFit="1"/>
    </xf>
    <xf numFmtId="0" fontId="9" fillId="0" borderId="6" xfId="2" applyFont="1" applyBorder="1" applyAlignment="1">
      <alignment vertical="center" wrapText="1" shrinkToFit="1"/>
    </xf>
    <xf numFmtId="0" fontId="9" fillId="0" borderId="0" xfId="2" applyFont="1" applyBorder="1" applyAlignment="1">
      <alignment vertical="center" wrapText="1" shrinkToFit="1"/>
    </xf>
    <xf numFmtId="0" fontId="9" fillId="0" borderId="88" xfId="2" applyFont="1" applyBorder="1" applyAlignment="1">
      <alignment vertical="center" wrapText="1" shrinkToFit="1"/>
    </xf>
    <xf numFmtId="0" fontId="9" fillId="0" borderId="68" xfId="2" applyFont="1" applyBorder="1" applyAlignment="1">
      <alignment vertical="center" wrapText="1" shrinkToFit="1"/>
    </xf>
    <xf numFmtId="0" fontId="9" fillId="0" borderId="25" xfId="2" applyFont="1" applyBorder="1" applyAlignment="1">
      <alignment vertical="center" wrapText="1" shrinkToFit="1"/>
    </xf>
    <xf numFmtId="0" fontId="9" fillId="0" borderId="69" xfId="2" applyFont="1" applyBorder="1" applyAlignment="1">
      <alignment vertical="center" wrapText="1" shrinkToFit="1"/>
    </xf>
    <xf numFmtId="0" fontId="9" fillId="0" borderId="63" xfId="2" applyFont="1" applyBorder="1" applyAlignment="1">
      <alignment horizontal="center" vertical="center" shrinkToFit="1"/>
    </xf>
    <xf numFmtId="0" fontId="9" fillId="0" borderId="64" xfId="2" applyFont="1" applyBorder="1" applyAlignment="1">
      <alignment horizontal="center" vertical="center" shrinkToFit="1"/>
    </xf>
    <xf numFmtId="0" fontId="9" fillId="0" borderId="65" xfId="2" applyFont="1" applyBorder="1" applyAlignment="1">
      <alignment horizontal="center" vertical="center" shrinkToFit="1"/>
    </xf>
    <xf numFmtId="0" fontId="9" fillId="0" borderId="23" xfId="2" applyFont="1" applyBorder="1" applyAlignment="1">
      <alignment horizontal="center" vertical="center" shrinkToFit="1"/>
    </xf>
    <xf numFmtId="0" fontId="9" fillId="0" borderId="38" xfId="2" applyFont="1" applyBorder="1" applyAlignment="1">
      <alignment horizontal="center" vertical="center" shrinkToFit="1"/>
    </xf>
    <xf numFmtId="0" fontId="33" fillId="0" borderId="18" xfId="2" applyNumberFormat="1" applyFont="1" applyBorder="1" applyAlignment="1">
      <alignment horizontal="center" vertical="center" shrinkToFit="1"/>
    </xf>
    <xf numFmtId="0" fontId="33" fillId="0" borderId="52" xfId="2" applyNumberFormat="1" applyFont="1" applyBorder="1" applyAlignment="1">
      <alignment horizontal="center" vertical="center" shrinkToFit="1"/>
    </xf>
    <xf numFmtId="0" fontId="33" fillId="0" borderId="123" xfId="2" applyNumberFormat="1" applyFont="1" applyBorder="1" applyAlignment="1">
      <alignment horizontal="center" vertical="center" shrinkToFit="1"/>
    </xf>
    <xf numFmtId="0" fontId="33" fillId="0" borderId="32" xfId="2" applyNumberFormat="1" applyFont="1" applyBorder="1" applyAlignment="1">
      <alignment horizontal="center" vertical="center" shrinkToFit="1"/>
    </xf>
    <xf numFmtId="0" fontId="33" fillId="0" borderId="33" xfId="2" applyNumberFormat="1" applyFont="1" applyBorder="1" applyAlignment="1">
      <alignment horizontal="center" vertical="center" shrinkToFit="1"/>
    </xf>
    <xf numFmtId="0" fontId="40" fillId="0" borderId="0" xfId="2" applyFont="1" applyFill="1" applyAlignment="1">
      <alignment horizontal="left" vertical="center" wrapText="1" shrinkToFit="1"/>
    </xf>
    <xf numFmtId="49" fontId="31" fillId="2" borderId="62" xfId="2" applyNumberFormat="1" applyFont="1" applyFill="1" applyBorder="1" applyAlignment="1">
      <alignment horizontal="center" vertical="center" shrinkToFit="1"/>
    </xf>
    <xf numFmtId="0" fontId="9" fillId="0" borderId="63" xfId="2" applyFont="1" applyBorder="1" applyAlignment="1">
      <alignment vertical="center" shrinkToFit="1"/>
    </xf>
    <xf numFmtId="0" fontId="9" fillId="0" borderId="64" xfId="2" applyFont="1" applyBorder="1" applyAlignment="1">
      <alignment vertical="center" shrinkToFit="1"/>
    </xf>
    <xf numFmtId="0" fontId="9" fillId="0" borderId="64" xfId="2" applyFont="1" applyBorder="1" applyAlignment="1">
      <alignment shrinkToFit="1"/>
    </xf>
    <xf numFmtId="0" fontId="9" fillId="0" borderId="38" xfId="2" applyFont="1" applyBorder="1" applyAlignment="1">
      <alignment shrinkToFit="1"/>
    </xf>
    <xf numFmtId="49" fontId="31" fillId="2" borderId="63" xfId="2" applyNumberFormat="1" applyFont="1" applyFill="1" applyBorder="1" applyAlignment="1">
      <alignment horizontal="center" vertical="center" shrinkToFit="1"/>
    </xf>
    <xf numFmtId="49" fontId="31" fillId="2" borderId="64" xfId="2" applyNumberFormat="1" applyFont="1" applyFill="1" applyBorder="1" applyAlignment="1">
      <alignment horizontal="center" vertical="center" shrinkToFit="1"/>
    </xf>
    <xf numFmtId="49" fontId="31" fillId="2" borderId="81" xfId="2" applyNumberFormat="1" applyFont="1" applyFill="1" applyBorder="1" applyAlignment="1">
      <alignment horizontal="center" vertical="center" shrinkToFit="1"/>
    </xf>
    <xf numFmtId="49" fontId="31" fillId="2" borderId="94" xfId="2" applyNumberFormat="1" applyFont="1" applyFill="1" applyBorder="1" applyAlignment="1">
      <alignment horizontal="center" vertical="center" shrinkToFit="1"/>
    </xf>
    <xf numFmtId="0" fontId="33" fillId="0" borderId="51" xfId="2" applyNumberFormat="1" applyFont="1" applyBorder="1" applyAlignment="1">
      <alignment horizontal="center" vertical="center" shrinkToFit="1"/>
    </xf>
    <xf numFmtId="0" fontId="33" fillId="0" borderId="31" xfId="2" applyNumberFormat="1" applyFont="1" applyBorder="1" applyAlignment="1">
      <alignment horizontal="center" vertical="center" shrinkToFit="1"/>
    </xf>
    <xf numFmtId="0" fontId="39" fillId="0" borderId="52" xfId="2" applyNumberFormat="1" applyFont="1" applyBorder="1" applyAlignment="1">
      <alignment horizontal="center" vertical="center" shrinkToFit="1"/>
    </xf>
    <xf numFmtId="0" fontId="39" fillId="0" borderId="32" xfId="2" applyNumberFormat="1" applyFont="1" applyBorder="1" applyAlignment="1">
      <alignment horizontal="center" vertical="center" shrinkToFit="1"/>
    </xf>
    <xf numFmtId="14" fontId="39" fillId="0" borderId="60" xfId="2" applyNumberFormat="1" applyFont="1" applyFill="1" applyBorder="1" applyAlignment="1">
      <alignment horizontal="center" vertical="center" shrinkToFit="1"/>
    </xf>
    <xf numFmtId="14" fontId="39" fillId="0" borderId="86" xfId="2" applyNumberFormat="1" applyFont="1" applyFill="1" applyBorder="1" applyAlignment="1">
      <alignment horizontal="center" vertical="center" shrinkToFit="1"/>
    </xf>
    <xf numFmtId="14" fontId="39" fillId="0" borderId="61" xfId="2" applyNumberFormat="1" applyFont="1" applyFill="1" applyBorder="1" applyAlignment="1">
      <alignment horizontal="center" vertical="center" shrinkToFit="1"/>
    </xf>
    <xf numFmtId="14" fontId="39" fillId="0" borderId="68" xfId="2" applyNumberFormat="1" applyFont="1" applyFill="1" applyBorder="1" applyAlignment="1">
      <alignment horizontal="center" vertical="center" shrinkToFit="1"/>
    </xf>
    <xf numFmtId="14" fontId="39" fillId="0" borderId="25" xfId="2" applyNumberFormat="1" applyFont="1" applyFill="1" applyBorder="1" applyAlignment="1">
      <alignment horizontal="center" vertical="center" shrinkToFit="1"/>
    </xf>
    <xf numFmtId="14" fontId="39" fillId="0" borderId="69" xfId="2" applyNumberFormat="1" applyFont="1" applyFill="1" applyBorder="1" applyAlignment="1">
      <alignment horizontal="center" vertical="center" shrinkToFit="1"/>
    </xf>
    <xf numFmtId="0" fontId="29" fillId="2" borderId="63" xfId="2" applyFont="1" applyFill="1" applyBorder="1" applyAlignment="1">
      <alignment horizontal="left" vertical="center" shrinkToFit="1"/>
    </xf>
    <xf numFmtId="0" fontId="29" fillId="2" borderId="80" xfId="2" applyFont="1" applyFill="1" applyBorder="1" applyAlignment="1">
      <alignment horizontal="left" vertical="center" shrinkToFit="1"/>
    </xf>
    <xf numFmtId="0" fontId="29" fillId="2" borderId="65" xfId="2" applyFont="1" applyFill="1" applyBorder="1" applyAlignment="1">
      <alignment horizontal="left" vertical="center" shrinkToFit="1"/>
    </xf>
    <xf numFmtId="0" fontId="29" fillId="2" borderId="23" xfId="2" applyFont="1" applyFill="1" applyBorder="1" applyAlignment="1">
      <alignment horizontal="left" vertical="center" shrinkToFit="1"/>
    </xf>
    <xf numFmtId="0" fontId="29" fillId="2" borderId="95" xfId="2" applyFont="1" applyFill="1" applyBorder="1" applyAlignment="1">
      <alignment horizontal="left" vertical="center" shrinkToFit="1"/>
    </xf>
    <xf numFmtId="0" fontId="29" fillId="2" borderId="64" xfId="2" applyFont="1" applyFill="1" applyBorder="1" applyAlignment="1">
      <alignment horizontal="center" vertical="center" shrinkToFit="1"/>
    </xf>
    <xf numFmtId="0" fontId="29" fillId="2" borderId="38" xfId="2" applyFont="1" applyFill="1" applyBorder="1" applyAlignment="1">
      <alignment horizontal="center" vertical="center" shrinkToFit="1"/>
    </xf>
    <xf numFmtId="0" fontId="29" fillId="2" borderId="87" xfId="2" applyFont="1" applyFill="1" applyBorder="1" applyAlignment="1">
      <alignment horizontal="center" vertical="center" shrinkToFit="1"/>
    </xf>
    <xf numFmtId="0" fontId="29" fillId="2" borderId="0" xfId="2" applyFont="1" applyFill="1" applyBorder="1" applyAlignment="1">
      <alignment horizontal="center" vertical="center" shrinkToFit="1"/>
    </xf>
    <xf numFmtId="0" fontId="29" fillId="2" borderId="88" xfId="2" applyFont="1" applyFill="1" applyBorder="1" applyAlignment="1">
      <alignment horizontal="center" vertical="center" shrinkToFit="1"/>
    </xf>
    <xf numFmtId="0" fontId="9" fillId="0" borderId="88" xfId="2" applyFont="1" applyBorder="1" applyAlignment="1">
      <alignment vertical="center" shrinkToFit="1"/>
    </xf>
    <xf numFmtId="0" fontId="9" fillId="0" borderId="95" xfId="2" applyFont="1" applyBorder="1" applyAlignment="1">
      <alignment vertical="center" shrinkToFit="1"/>
    </xf>
    <xf numFmtId="49" fontId="27" fillId="0" borderId="0" xfId="2" applyNumberFormat="1" applyFont="1" applyBorder="1" applyAlignment="1">
      <alignment horizontal="center" vertical="center" shrinkToFit="1"/>
    </xf>
    <xf numFmtId="0" fontId="34" fillId="0" borderId="110" xfId="2" applyNumberFormat="1" applyFont="1" applyBorder="1" applyAlignment="1">
      <alignment horizontal="center" vertical="center" shrinkToFit="1"/>
    </xf>
    <xf numFmtId="0" fontId="34" fillId="0" borderId="117" xfId="2" applyNumberFormat="1" applyFont="1" applyBorder="1" applyAlignment="1">
      <alignment horizontal="center" vertical="center" shrinkToFit="1"/>
    </xf>
    <xf numFmtId="49" fontId="29" fillId="2" borderId="62" xfId="2" applyNumberFormat="1" applyFont="1" applyFill="1" applyBorder="1" applyAlignment="1">
      <alignment horizontal="center" vertical="center" wrapText="1" shrinkToFit="1"/>
    </xf>
    <xf numFmtId="49" fontId="29" fillId="2" borderId="63" xfId="2" applyNumberFormat="1" applyFont="1" applyFill="1" applyBorder="1" applyAlignment="1">
      <alignment horizontal="center" vertical="center" wrapText="1" shrinkToFit="1"/>
    </xf>
    <xf numFmtId="49" fontId="29" fillId="2" borderId="87" xfId="2" applyNumberFormat="1" applyFont="1" applyFill="1" applyBorder="1" applyAlignment="1">
      <alignment horizontal="center" vertical="center" wrapText="1" shrinkToFit="1"/>
    </xf>
    <xf numFmtId="49" fontId="29" fillId="2" borderId="65" xfId="2" applyNumberFormat="1" applyFont="1" applyFill="1" applyBorder="1" applyAlignment="1">
      <alignment horizontal="center" vertical="center" wrapText="1" shrinkToFit="1"/>
    </xf>
    <xf numFmtId="49" fontId="29" fillId="2" borderId="23" xfId="2" applyNumberFormat="1" applyFont="1" applyFill="1" applyBorder="1" applyAlignment="1">
      <alignment horizontal="center" vertical="center" wrapText="1" shrinkToFit="1"/>
    </xf>
  </cellXfs>
  <cellStyles count="6">
    <cellStyle name="ハイパーリンク" xfId="5" builtinId="8"/>
    <cellStyle name="桁区切り" xfId="4" builtinId="6"/>
    <cellStyle name="標準" xfId="0" builtinId="0"/>
    <cellStyle name="標準 2" xfId="1"/>
    <cellStyle name="標準 3" xfId="2"/>
    <cellStyle name="標準 4" xfId="3"/>
  </cellStyles>
  <dxfs count="0"/>
  <tableStyles count="0" defaultTableStyle="TableStyleMedium9" defaultPivotStyle="PivotStyleLight16"/>
  <colors>
    <mruColors>
      <color rgb="FFCCE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9525</xdr:colOff>
      <xdr:row>38</xdr:row>
      <xdr:rowOff>152400</xdr:rowOff>
    </xdr:from>
    <xdr:to>
      <xdr:col>31</xdr:col>
      <xdr:colOff>266700</xdr:colOff>
      <xdr:row>38</xdr:row>
      <xdr:rowOff>152400</xdr:rowOff>
    </xdr:to>
    <xdr:cxnSp macro="">
      <xdr:nvCxnSpPr>
        <xdr:cNvPr id="3" name="直線矢印コネクタ 2"/>
        <xdr:cNvCxnSpPr/>
      </xdr:nvCxnSpPr>
      <xdr:spPr>
        <a:xfrm flipH="1">
          <a:off x="7229475" y="3924300"/>
          <a:ext cx="53340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12</xdr:row>
      <xdr:rowOff>133350</xdr:rowOff>
    </xdr:from>
    <xdr:to>
      <xdr:col>32</xdr:col>
      <xdr:colOff>0</xdr:colOff>
      <xdr:row>12</xdr:row>
      <xdr:rowOff>133350</xdr:rowOff>
    </xdr:to>
    <xdr:cxnSp macro="">
      <xdr:nvCxnSpPr>
        <xdr:cNvPr id="4" name="直線矢印コネクタ 3"/>
        <xdr:cNvCxnSpPr/>
      </xdr:nvCxnSpPr>
      <xdr:spPr>
        <a:xfrm flipH="1">
          <a:off x="7219950" y="2914650"/>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27</xdr:row>
      <xdr:rowOff>133350</xdr:rowOff>
    </xdr:from>
    <xdr:to>
      <xdr:col>32</xdr:col>
      <xdr:colOff>9525</xdr:colOff>
      <xdr:row>27</xdr:row>
      <xdr:rowOff>133350</xdr:rowOff>
    </xdr:to>
    <xdr:cxnSp macro="">
      <xdr:nvCxnSpPr>
        <xdr:cNvPr id="5" name="直線矢印コネクタ 4"/>
        <xdr:cNvCxnSpPr/>
      </xdr:nvCxnSpPr>
      <xdr:spPr>
        <a:xfrm flipH="1">
          <a:off x="7239000" y="7372350"/>
          <a:ext cx="5429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28574</xdr:colOff>
      <xdr:row>6</xdr:row>
      <xdr:rowOff>190499</xdr:rowOff>
    </xdr:from>
    <xdr:to>
      <xdr:col>53</xdr:col>
      <xdr:colOff>142875</xdr:colOff>
      <xdr:row>10</xdr:row>
      <xdr:rowOff>57150</xdr:rowOff>
    </xdr:to>
    <xdr:sp macro="" textlink="">
      <xdr:nvSpPr>
        <xdr:cNvPr id="2" name="四角形吹き出し 1"/>
        <xdr:cNvSpPr/>
      </xdr:nvSpPr>
      <xdr:spPr>
        <a:xfrm>
          <a:off x="10839449" y="1590674"/>
          <a:ext cx="2876551" cy="857251"/>
        </a:xfrm>
        <a:prstGeom prst="wedgeRectCallout">
          <a:avLst>
            <a:gd name="adj1" fmla="val -87365"/>
            <a:gd name="adj2" fmla="val 1392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入力時は環境依存文字を使用してください。</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環境依存文字がない場合は、全角のカッコを用いて「（株）」と入力してください。</a:t>
          </a:r>
        </a:p>
      </xdr:txBody>
    </xdr:sp>
    <xdr:clientData/>
  </xdr:twoCellAnchor>
  <xdr:twoCellAnchor>
    <xdr:from>
      <xdr:col>36</xdr:col>
      <xdr:colOff>219075</xdr:colOff>
      <xdr:row>4</xdr:row>
      <xdr:rowOff>238125</xdr:rowOff>
    </xdr:from>
    <xdr:to>
      <xdr:col>39</xdr:col>
      <xdr:colOff>95250</xdr:colOff>
      <xdr:row>11</xdr:row>
      <xdr:rowOff>38100</xdr:rowOff>
    </xdr:to>
    <xdr:sp macro="" textlink="">
      <xdr:nvSpPr>
        <xdr:cNvPr id="7" name="フローチャート : 代替処理 6"/>
        <xdr:cNvSpPr/>
      </xdr:nvSpPr>
      <xdr:spPr>
        <a:xfrm>
          <a:off x="9096375" y="1038225"/>
          <a:ext cx="704850" cy="166687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22226</xdr:colOff>
      <xdr:row>42</xdr:row>
      <xdr:rowOff>10584</xdr:rowOff>
    </xdr:from>
    <xdr:to>
      <xdr:col>36</xdr:col>
      <xdr:colOff>38100</xdr:colOff>
      <xdr:row>43</xdr:row>
      <xdr:rowOff>66675</xdr:rowOff>
    </xdr:to>
    <xdr:sp macro="" textlink="">
      <xdr:nvSpPr>
        <xdr:cNvPr id="8" name="Text Box 83"/>
        <xdr:cNvSpPr txBox="1">
          <a:spLocks noChangeArrowheads="1"/>
        </xdr:cNvSpPr>
      </xdr:nvSpPr>
      <xdr:spPr bwMode="auto">
        <a:xfrm>
          <a:off x="5737226" y="10173759"/>
          <a:ext cx="3178174" cy="303741"/>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経営事項審査結果通知書の数字と合せること。</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21</xdr:col>
      <xdr:colOff>4763</xdr:colOff>
      <xdr:row>41</xdr:row>
      <xdr:rowOff>133350</xdr:rowOff>
    </xdr:from>
    <xdr:to>
      <xdr:col>24</xdr:col>
      <xdr:colOff>19050</xdr:colOff>
      <xdr:row>42</xdr:row>
      <xdr:rowOff>152400</xdr:rowOff>
    </xdr:to>
    <xdr:sp macro="" textlink="">
      <xdr:nvSpPr>
        <xdr:cNvPr id="9" name="Line 84"/>
        <xdr:cNvSpPr>
          <a:spLocks noChangeShapeType="1"/>
        </xdr:cNvSpPr>
      </xdr:nvSpPr>
      <xdr:spPr bwMode="auto">
        <a:xfrm flipH="1" flipV="1">
          <a:off x="5005388" y="10048875"/>
          <a:ext cx="728662" cy="266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4763</xdr:colOff>
      <xdr:row>39</xdr:row>
      <xdr:rowOff>123823</xdr:rowOff>
    </xdr:from>
    <xdr:to>
      <xdr:col>24</xdr:col>
      <xdr:colOff>0</xdr:colOff>
      <xdr:row>42</xdr:row>
      <xdr:rowOff>152399</xdr:rowOff>
    </xdr:to>
    <xdr:sp macro="" textlink="">
      <xdr:nvSpPr>
        <xdr:cNvPr id="10" name="Line 85"/>
        <xdr:cNvSpPr>
          <a:spLocks noChangeShapeType="1"/>
        </xdr:cNvSpPr>
      </xdr:nvSpPr>
      <xdr:spPr bwMode="auto">
        <a:xfrm flipH="1" flipV="1">
          <a:off x="5005388" y="9696448"/>
          <a:ext cx="709612" cy="61912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19049</xdr:colOff>
      <xdr:row>42</xdr:row>
      <xdr:rowOff>114300</xdr:rowOff>
    </xdr:from>
    <xdr:to>
      <xdr:col>24</xdr:col>
      <xdr:colOff>0</xdr:colOff>
      <xdr:row>42</xdr:row>
      <xdr:rowOff>152400</xdr:rowOff>
    </xdr:to>
    <xdr:sp macro="" textlink="">
      <xdr:nvSpPr>
        <xdr:cNvPr id="11" name="Line 86"/>
        <xdr:cNvSpPr>
          <a:spLocks noChangeShapeType="1"/>
        </xdr:cNvSpPr>
      </xdr:nvSpPr>
      <xdr:spPr bwMode="auto">
        <a:xfrm flipH="1" flipV="1">
          <a:off x="5019674" y="10277475"/>
          <a:ext cx="695326" cy="38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238124</xdr:colOff>
      <xdr:row>40</xdr:row>
      <xdr:rowOff>123823</xdr:rowOff>
    </xdr:from>
    <xdr:to>
      <xdr:col>24</xdr:col>
      <xdr:colOff>19049</xdr:colOff>
      <xdr:row>42</xdr:row>
      <xdr:rowOff>152399</xdr:rowOff>
    </xdr:to>
    <xdr:sp macro="" textlink="">
      <xdr:nvSpPr>
        <xdr:cNvPr id="12" name="Line 152"/>
        <xdr:cNvSpPr>
          <a:spLocks noChangeShapeType="1"/>
        </xdr:cNvSpPr>
      </xdr:nvSpPr>
      <xdr:spPr bwMode="auto">
        <a:xfrm flipH="1" flipV="1">
          <a:off x="5000624" y="9867898"/>
          <a:ext cx="733425" cy="44767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123825</xdr:colOff>
      <xdr:row>17</xdr:row>
      <xdr:rowOff>114300</xdr:rowOff>
    </xdr:from>
    <xdr:to>
      <xdr:col>43</xdr:col>
      <xdr:colOff>219075</xdr:colOff>
      <xdr:row>21</xdr:row>
      <xdr:rowOff>171450</xdr:rowOff>
    </xdr:to>
    <xdr:sp macro="" textlink="">
      <xdr:nvSpPr>
        <xdr:cNvPr id="6" name="正方形/長方形 5"/>
        <xdr:cNvSpPr/>
      </xdr:nvSpPr>
      <xdr:spPr>
        <a:xfrm>
          <a:off x="9001125" y="4981575"/>
          <a:ext cx="2028825" cy="1047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市内の営業所に委任する場合は、お手数でも再度入力をお願いいたします。</a:t>
          </a:r>
        </a:p>
      </xdr:txBody>
    </xdr:sp>
    <xdr:clientData/>
  </xdr:twoCellAnchor>
  <xdr:twoCellAnchor>
    <xdr:from>
      <xdr:col>30</xdr:col>
      <xdr:colOff>123825</xdr:colOff>
      <xdr:row>17</xdr:row>
      <xdr:rowOff>152400</xdr:rowOff>
    </xdr:from>
    <xdr:to>
      <xdr:col>36</xdr:col>
      <xdr:colOff>123825</xdr:colOff>
      <xdr:row>19</xdr:row>
      <xdr:rowOff>142875</xdr:rowOff>
    </xdr:to>
    <xdr:cxnSp macro="">
      <xdr:nvCxnSpPr>
        <xdr:cNvPr id="14" name="直線矢印コネクタ 13"/>
        <xdr:cNvCxnSpPr>
          <a:stCxn id="6" idx="1"/>
        </xdr:cNvCxnSpPr>
      </xdr:nvCxnSpPr>
      <xdr:spPr>
        <a:xfrm flipH="1" flipV="1">
          <a:off x="7343775" y="5019675"/>
          <a:ext cx="1657350" cy="4857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123825</xdr:colOff>
      <xdr:row>18</xdr:row>
      <xdr:rowOff>171450</xdr:rowOff>
    </xdr:from>
    <xdr:to>
      <xdr:col>36</xdr:col>
      <xdr:colOff>123825</xdr:colOff>
      <xdr:row>19</xdr:row>
      <xdr:rowOff>142875</xdr:rowOff>
    </xdr:to>
    <xdr:cxnSp macro="">
      <xdr:nvCxnSpPr>
        <xdr:cNvPr id="15" name="直線矢印コネクタ 14"/>
        <xdr:cNvCxnSpPr>
          <a:stCxn id="6" idx="1"/>
        </xdr:cNvCxnSpPr>
      </xdr:nvCxnSpPr>
      <xdr:spPr>
        <a:xfrm flipH="1" flipV="1">
          <a:off x="7343775" y="5286375"/>
          <a:ext cx="1657350" cy="219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114300</xdr:colOff>
      <xdr:row>19</xdr:row>
      <xdr:rowOff>142875</xdr:rowOff>
    </xdr:from>
    <xdr:to>
      <xdr:col>36</xdr:col>
      <xdr:colOff>123825</xdr:colOff>
      <xdr:row>23</xdr:row>
      <xdr:rowOff>152400</xdr:rowOff>
    </xdr:to>
    <xdr:cxnSp macro="">
      <xdr:nvCxnSpPr>
        <xdr:cNvPr id="16" name="直線矢印コネクタ 15"/>
        <xdr:cNvCxnSpPr>
          <a:stCxn id="6" idx="1"/>
        </xdr:cNvCxnSpPr>
      </xdr:nvCxnSpPr>
      <xdr:spPr>
        <a:xfrm flipH="1">
          <a:off x="7334250" y="5505450"/>
          <a:ext cx="1666875" cy="10001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9525</xdr:colOff>
      <xdr:row>30</xdr:row>
      <xdr:rowOff>133350</xdr:rowOff>
    </xdr:from>
    <xdr:to>
      <xdr:col>32</xdr:col>
      <xdr:colOff>0</xdr:colOff>
      <xdr:row>30</xdr:row>
      <xdr:rowOff>133350</xdr:rowOff>
    </xdr:to>
    <xdr:cxnSp macro="">
      <xdr:nvCxnSpPr>
        <xdr:cNvPr id="17" name="直線矢印コネクタ 16"/>
        <xdr:cNvCxnSpPr/>
      </xdr:nvCxnSpPr>
      <xdr:spPr>
        <a:xfrm flipH="1">
          <a:off x="7229475" y="8115300"/>
          <a:ext cx="5429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60</xdr:col>
      <xdr:colOff>19050</xdr:colOff>
      <xdr:row>21</xdr:row>
      <xdr:rowOff>161925</xdr:rowOff>
    </xdr:from>
    <xdr:to>
      <xdr:col>79</xdr:col>
      <xdr:colOff>19050</xdr:colOff>
      <xdr:row>24</xdr:row>
      <xdr:rowOff>171451</xdr:rowOff>
    </xdr:to>
    <xdr:sp macro="" textlink="">
      <xdr:nvSpPr>
        <xdr:cNvPr id="3" name="四角形吹き出し 2"/>
        <xdr:cNvSpPr/>
      </xdr:nvSpPr>
      <xdr:spPr>
        <a:xfrm>
          <a:off x="8020050" y="6829425"/>
          <a:ext cx="2533650" cy="1200151"/>
        </a:xfrm>
        <a:prstGeom prst="wedgeRectCallout">
          <a:avLst>
            <a:gd name="adj1" fmla="val -98652"/>
            <a:gd name="adj2" fmla="val 3287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営業所等に委任する場合の、委任される営業所等代表者印を押印してください。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（この印鑑で契約書を作成）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50</xdr:col>
      <xdr:colOff>66674</xdr:colOff>
      <xdr:row>7</xdr:row>
      <xdr:rowOff>171450</xdr:rowOff>
    </xdr:from>
    <xdr:to>
      <xdr:col>53</xdr:col>
      <xdr:colOff>114299</xdr:colOff>
      <xdr:row>8</xdr:row>
      <xdr:rowOff>85725</xdr:rowOff>
    </xdr:to>
    <xdr:sp macro="" textlink="">
      <xdr:nvSpPr>
        <xdr:cNvPr id="4" name="テキスト ボックス 3"/>
        <xdr:cNvSpPr txBox="1"/>
      </xdr:nvSpPr>
      <xdr:spPr>
        <a:xfrm>
          <a:off x="7534274" y="2266950"/>
          <a:ext cx="447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ja-JP" altLang="en-US" sz="800">
            <a:solidFill>
              <a:schemeClr val="tx1">
                <a:lumMod val="50000"/>
                <a:lumOff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123825</xdr:colOff>
      <xdr:row>0</xdr:row>
      <xdr:rowOff>266698</xdr:rowOff>
    </xdr:from>
    <xdr:to>
      <xdr:col>79</xdr:col>
      <xdr:colOff>123825</xdr:colOff>
      <xdr:row>6</xdr:row>
      <xdr:rowOff>180975</xdr:rowOff>
    </xdr:to>
    <xdr:sp macro="" textlink="">
      <xdr:nvSpPr>
        <xdr:cNvPr id="2" name="四角形吹き出し 1"/>
        <xdr:cNvSpPr/>
      </xdr:nvSpPr>
      <xdr:spPr>
        <a:xfrm>
          <a:off x="8039100" y="266698"/>
          <a:ext cx="2533650" cy="1714502"/>
        </a:xfrm>
        <a:prstGeom prst="wedgeRectCallout">
          <a:avLst>
            <a:gd name="adj1" fmla="val -101284"/>
            <a:gd name="adj2" fmla="val -123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会社の代表者印を使用して契約をする場合は、この</a:t>
          </a:r>
          <a:r>
            <a:rPr kumimoji="1" lang="ja-JP" altLang="en-US" sz="1100" b="1" u="sng">
              <a:solidFill>
                <a:srgbClr val="FF0000"/>
              </a:solidFill>
              <a:latin typeface="BIZ UDゴシック" panose="020B0400000000000000" pitchFamily="49" charset="-128"/>
              <a:ea typeface="BIZ UDゴシック" panose="020B0400000000000000" pitchFamily="49" charset="-128"/>
            </a:rPr>
            <a:t>「使用印鑑届」は提出不要です</a:t>
          </a:r>
          <a:r>
            <a:rPr kumimoji="1" lang="ja-JP" altLang="en-US" sz="1100">
              <a:solidFill>
                <a:srgbClr val="FF0000"/>
              </a:solidFill>
              <a:latin typeface="BIZ UDゴシック" panose="020B0400000000000000" pitchFamily="49" charset="-128"/>
              <a:ea typeface="BIZ UDゴシック" panose="020B0400000000000000" pitchFamily="49" charset="-128"/>
            </a:rPr>
            <a:t>。</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9525</xdr:colOff>
      <xdr:row>10</xdr:row>
      <xdr:rowOff>0</xdr:rowOff>
    </xdr:from>
    <xdr:to>
      <xdr:col>21</xdr:col>
      <xdr:colOff>9525</xdr:colOff>
      <xdr:row>11</xdr:row>
      <xdr:rowOff>0</xdr:rowOff>
    </xdr:to>
    <xdr:cxnSp macro="">
      <xdr:nvCxnSpPr>
        <xdr:cNvPr id="2" name="直線矢印コネクタ 1"/>
        <xdr:cNvCxnSpPr/>
      </xdr:nvCxnSpPr>
      <xdr:spPr>
        <a:xfrm>
          <a:off x="3409950" y="1581150"/>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zoomScaleNormal="100" workbookViewId="0">
      <selection activeCell="B10" sqref="B10:X10"/>
    </sheetView>
  </sheetViews>
  <sheetFormatPr defaultColWidth="9" defaultRowHeight="13.5"/>
  <cols>
    <col min="1" max="1" width="3.625" style="1" customWidth="1"/>
    <col min="2" max="26" width="3.625" style="2" customWidth="1"/>
    <col min="27" max="29" width="9" style="2"/>
    <col min="30" max="30" width="9.5" style="2" bestFit="1" customWidth="1"/>
    <col min="31" max="16384" width="9" style="2"/>
  </cols>
  <sheetData>
    <row r="1" spans="1:24" ht="18" customHeight="1"/>
    <row r="2" spans="1:24" ht="18" customHeight="1">
      <c r="G2" s="155" t="s">
        <v>290</v>
      </c>
      <c r="H2" s="155"/>
      <c r="I2" s="155"/>
      <c r="J2" s="155"/>
      <c r="K2" s="155"/>
      <c r="L2" s="155"/>
      <c r="M2" s="155"/>
      <c r="N2" s="155"/>
      <c r="O2" s="155"/>
      <c r="P2" s="155"/>
      <c r="Q2" s="155"/>
      <c r="R2" s="155"/>
    </row>
    <row r="3" spans="1:24" ht="18" customHeight="1">
      <c r="G3" s="3"/>
      <c r="H3" s="3"/>
      <c r="I3" s="3"/>
      <c r="J3" s="3"/>
      <c r="K3" s="3"/>
      <c r="L3" s="3"/>
      <c r="M3" s="3"/>
      <c r="N3" s="3"/>
      <c r="O3" s="3"/>
      <c r="P3" s="3"/>
      <c r="Q3" s="3"/>
      <c r="R3" s="3"/>
    </row>
    <row r="4" spans="1:24" ht="18" customHeight="1">
      <c r="A4" s="153" t="s">
        <v>291</v>
      </c>
      <c r="B4" s="153"/>
      <c r="C4" s="153"/>
      <c r="D4" s="153"/>
      <c r="E4" s="153"/>
      <c r="F4" s="153"/>
      <c r="G4" s="153"/>
      <c r="H4" s="153"/>
      <c r="I4" s="153"/>
      <c r="J4" s="153"/>
      <c r="K4" s="153"/>
      <c r="L4" s="153"/>
      <c r="M4" s="153"/>
      <c r="N4" s="153"/>
      <c r="O4" s="153"/>
      <c r="P4" s="153"/>
      <c r="Q4" s="153"/>
      <c r="R4" s="153"/>
      <c r="S4" s="153"/>
      <c r="T4" s="153"/>
      <c r="U4" s="153"/>
      <c r="V4" s="153"/>
      <c r="W4" s="153"/>
      <c r="X4" s="153"/>
    </row>
    <row r="5" spans="1:24" ht="18" customHeight="1">
      <c r="A5" s="4" t="s">
        <v>292</v>
      </c>
      <c r="B5" s="154" t="s">
        <v>308</v>
      </c>
      <c r="C5" s="154"/>
      <c r="D5" s="154"/>
      <c r="E5" s="154"/>
      <c r="F5" s="154"/>
      <c r="G5" s="154"/>
      <c r="H5" s="154"/>
      <c r="I5" s="154"/>
      <c r="J5" s="154"/>
      <c r="K5" s="154"/>
      <c r="L5" s="154"/>
      <c r="M5" s="154"/>
      <c r="N5" s="154"/>
      <c r="O5" s="154"/>
      <c r="P5" s="154"/>
      <c r="Q5" s="154"/>
      <c r="R5" s="154"/>
      <c r="S5" s="154"/>
      <c r="T5" s="154"/>
      <c r="U5" s="154"/>
      <c r="V5" s="154"/>
      <c r="W5" s="154"/>
      <c r="X5" s="154"/>
    </row>
    <row r="6" spans="1:24" ht="18" customHeight="1">
      <c r="A6" s="4" t="s">
        <v>292</v>
      </c>
      <c r="B6" s="154" t="s">
        <v>309</v>
      </c>
      <c r="C6" s="154"/>
      <c r="D6" s="154"/>
      <c r="E6" s="154"/>
      <c r="F6" s="154"/>
      <c r="G6" s="154"/>
      <c r="H6" s="154"/>
      <c r="I6" s="154"/>
      <c r="J6" s="154"/>
      <c r="K6" s="154"/>
      <c r="L6" s="154"/>
      <c r="M6" s="154"/>
      <c r="N6" s="154"/>
      <c r="O6" s="154"/>
      <c r="P6" s="154"/>
      <c r="Q6" s="154"/>
      <c r="R6" s="154"/>
      <c r="S6" s="154"/>
      <c r="T6" s="154"/>
      <c r="U6" s="154"/>
      <c r="V6" s="154"/>
      <c r="W6" s="154"/>
      <c r="X6" s="154"/>
    </row>
    <row r="7" spans="1:24" ht="18" customHeight="1">
      <c r="A7" s="4" t="s">
        <v>293</v>
      </c>
      <c r="B7" s="154" t="s">
        <v>312</v>
      </c>
      <c r="C7" s="154"/>
      <c r="D7" s="154"/>
      <c r="E7" s="154"/>
      <c r="F7" s="154"/>
      <c r="G7" s="154"/>
      <c r="H7" s="154"/>
      <c r="I7" s="154"/>
      <c r="J7" s="154"/>
      <c r="K7" s="154"/>
      <c r="L7" s="154"/>
      <c r="M7" s="154"/>
      <c r="N7" s="154"/>
      <c r="O7" s="154"/>
      <c r="P7" s="154"/>
      <c r="Q7" s="154"/>
      <c r="R7" s="154"/>
      <c r="S7" s="154"/>
      <c r="T7" s="154"/>
      <c r="U7" s="154"/>
      <c r="V7" s="154"/>
      <c r="W7" s="154"/>
      <c r="X7" s="154"/>
    </row>
    <row r="8" spans="1:24" ht="18" customHeight="1">
      <c r="A8" s="4" t="s">
        <v>293</v>
      </c>
      <c r="B8" s="154" t="s">
        <v>320</v>
      </c>
      <c r="C8" s="154"/>
      <c r="D8" s="154"/>
      <c r="E8" s="154"/>
      <c r="F8" s="154"/>
      <c r="G8" s="154"/>
      <c r="H8" s="154"/>
      <c r="I8" s="154"/>
      <c r="J8" s="154"/>
      <c r="K8" s="154"/>
      <c r="L8" s="154"/>
      <c r="M8" s="154"/>
      <c r="N8" s="154"/>
      <c r="O8" s="154"/>
      <c r="P8" s="154"/>
      <c r="Q8" s="154"/>
      <c r="R8" s="154"/>
      <c r="S8" s="154"/>
      <c r="T8" s="154"/>
      <c r="U8" s="154"/>
      <c r="V8" s="154"/>
      <c r="W8" s="154"/>
      <c r="X8" s="154"/>
    </row>
    <row r="9" spans="1:24" ht="18" customHeight="1">
      <c r="A9" s="4"/>
      <c r="B9" s="154"/>
      <c r="C9" s="154"/>
      <c r="D9" s="154"/>
      <c r="E9" s="154"/>
      <c r="F9" s="154"/>
      <c r="G9" s="154"/>
      <c r="H9" s="154"/>
      <c r="I9" s="154"/>
      <c r="J9" s="154"/>
      <c r="K9" s="154"/>
      <c r="L9" s="154"/>
      <c r="M9" s="154"/>
      <c r="N9" s="154"/>
      <c r="O9" s="154"/>
      <c r="P9" s="154"/>
      <c r="Q9" s="154"/>
      <c r="R9" s="154"/>
      <c r="S9" s="154"/>
      <c r="T9" s="154"/>
      <c r="U9" s="154"/>
      <c r="V9" s="154"/>
      <c r="W9" s="154"/>
      <c r="X9" s="154"/>
    </row>
    <row r="10" spans="1:24" ht="18" customHeight="1">
      <c r="A10" s="4" t="s">
        <v>293</v>
      </c>
      <c r="B10" s="154" t="s">
        <v>307</v>
      </c>
      <c r="C10" s="154"/>
      <c r="D10" s="154"/>
      <c r="E10" s="154"/>
      <c r="F10" s="154"/>
      <c r="G10" s="154"/>
      <c r="H10" s="154"/>
      <c r="I10" s="154"/>
      <c r="J10" s="154"/>
      <c r="K10" s="154"/>
      <c r="L10" s="154"/>
      <c r="M10" s="154"/>
      <c r="N10" s="154"/>
      <c r="O10" s="154"/>
      <c r="P10" s="154"/>
      <c r="Q10" s="154"/>
      <c r="R10" s="154"/>
      <c r="S10" s="154"/>
      <c r="T10" s="154"/>
      <c r="U10" s="154"/>
      <c r="V10" s="154"/>
      <c r="W10" s="154"/>
      <c r="X10" s="154"/>
    </row>
    <row r="11" spans="1:24" ht="18" customHeight="1">
      <c r="A11" s="4"/>
      <c r="B11" s="154" t="s">
        <v>310</v>
      </c>
      <c r="C11" s="154"/>
      <c r="D11" s="154"/>
      <c r="E11" s="154"/>
      <c r="F11" s="154"/>
      <c r="G11" s="154"/>
      <c r="H11" s="154"/>
      <c r="I11" s="154"/>
      <c r="J11" s="154"/>
      <c r="K11" s="154"/>
      <c r="L11" s="154"/>
      <c r="M11" s="154"/>
      <c r="N11" s="154"/>
      <c r="O11" s="154"/>
      <c r="P11" s="154"/>
      <c r="Q11" s="154"/>
      <c r="R11" s="154"/>
      <c r="S11" s="154"/>
      <c r="T11" s="154"/>
      <c r="U11" s="154"/>
      <c r="V11" s="154"/>
      <c r="W11" s="154"/>
      <c r="X11" s="154"/>
    </row>
    <row r="12" spans="1:24" ht="18" customHeight="1">
      <c r="A12" s="4" t="s">
        <v>292</v>
      </c>
      <c r="B12" s="154" t="s">
        <v>311</v>
      </c>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4" ht="18" customHeight="1">
      <c r="A13" s="5"/>
      <c r="B13" s="6"/>
      <c r="C13" s="6"/>
      <c r="D13" s="6"/>
      <c r="E13" s="6"/>
      <c r="F13" s="6"/>
      <c r="G13" s="6"/>
      <c r="H13" s="6"/>
      <c r="I13" s="6"/>
      <c r="J13" s="6"/>
      <c r="K13" s="6"/>
      <c r="L13" s="6"/>
      <c r="M13" s="6"/>
      <c r="N13" s="6"/>
      <c r="O13" s="6"/>
      <c r="P13" s="6"/>
      <c r="Q13" s="6"/>
      <c r="R13" s="6"/>
      <c r="S13" s="6"/>
      <c r="T13" s="6"/>
      <c r="U13" s="6"/>
      <c r="V13" s="6"/>
      <c r="W13" s="6"/>
      <c r="X13" s="6"/>
    </row>
    <row r="14" spans="1:24" ht="18" customHeight="1">
      <c r="A14" s="153" t="s">
        <v>294</v>
      </c>
      <c r="B14" s="153"/>
      <c r="C14" s="153"/>
      <c r="D14" s="153"/>
      <c r="E14" s="153"/>
      <c r="F14" s="153"/>
      <c r="G14" s="153"/>
      <c r="H14" s="153"/>
      <c r="I14" s="153"/>
      <c r="J14" s="153"/>
      <c r="K14" s="153"/>
      <c r="L14" s="153"/>
      <c r="M14" s="153"/>
      <c r="N14" s="153"/>
      <c r="O14" s="153"/>
      <c r="P14" s="153"/>
      <c r="Q14" s="153"/>
      <c r="R14" s="153"/>
      <c r="S14" s="153"/>
      <c r="T14" s="153"/>
      <c r="U14" s="153"/>
      <c r="V14" s="153"/>
      <c r="W14" s="153"/>
      <c r="X14" s="153"/>
    </row>
    <row r="15" spans="1:24" ht="18" customHeight="1">
      <c r="A15" s="4" t="s">
        <v>293</v>
      </c>
      <c r="B15" s="154" t="s">
        <v>313</v>
      </c>
      <c r="C15" s="154"/>
      <c r="D15" s="154"/>
      <c r="E15" s="154"/>
      <c r="F15" s="154"/>
      <c r="G15" s="154"/>
      <c r="H15" s="154"/>
      <c r="I15" s="154"/>
      <c r="J15" s="154"/>
      <c r="K15" s="154"/>
      <c r="L15" s="154"/>
      <c r="M15" s="154"/>
      <c r="N15" s="154"/>
      <c r="O15" s="154"/>
      <c r="P15" s="154"/>
      <c r="Q15" s="154"/>
      <c r="R15" s="154"/>
      <c r="S15" s="154"/>
      <c r="T15" s="154"/>
      <c r="U15" s="154"/>
      <c r="V15" s="154"/>
      <c r="W15" s="154"/>
      <c r="X15" s="154"/>
    </row>
    <row r="16" spans="1:24" ht="18" customHeight="1">
      <c r="A16" s="4"/>
      <c r="B16" s="154"/>
      <c r="C16" s="154"/>
      <c r="D16" s="154"/>
      <c r="E16" s="154"/>
      <c r="F16" s="154"/>
      <c r="G16" s="154"/>
      <c r="H16" s="154"/>
      <c r="I16" s="154"/>
      <c r="J16" s="154"/>
      <c r="K16" s="154"/>
      <c r="L16" s="154"/>
      <c r="M16" s="154"/>
      <c r="N16" s="154"/>
      <c r="O16" s="154"/>
      <c r="P16" s="154"/>
      <c r="Q16" s="154"/>
      <c r="R16" s="154"/>
      <c r="S16" s="154"/>
      <c r="T16" s="154"/>
      <c r="U16" s="154"/>
      <c r="V16" s="154"/>
      <c r="W16" s="154"/>
      <c r="X16" s="154"/>
    </row>
    <row r="17" spans="1:24" ht="33.75" hidden="1" customHeight="1">
      <c r="A17" s="4" t="s">
        <v>293</v>
      </c>
      <c r="B17" s="154" t="s">
        <v>302</v>
      </c>
      <c r="C17" s="154"/>
      <c r="D17" s="154"/>
      <c r="E17" s="154"/>
      <c r="F17" s="154"/>
      <c r="G17" s="154"/>
      <c r="H17" s="154"/>
      <c r="I17" s="154"/>
      <c r="J17" s="154"/>
      <c r="K17" s="154"/>
      <c r="L17" s="154"/>
      <c r="M17" s="154"/>
      <c r="N17" s="154"/>
      <c r="O17" s="154"/>
      <c r="P17" s="154"/>
      <c r="Q17" s="154"/>
      <c r="R17" s="154"/>
      <c r="S17" s="154"/>
      <c r="T17" s="154"/>
      <c r="U17" s="154"/>
      <c r="V17" s="154"/>
      <c r="W17" s="154"/>
      <c r="X17" s="154"/>
    </row>
    <row r="18" spans="1:24" ht="33.75" hidden="1" customHeight="1">
      <c r="A18" s="4"/>
      <c r="B18" s="154"/>
      <c r="C18" s="154"/>
      <c r="D18" s="154"/>
      <c r="E18" s="154"/>
      <c r="F18" s="154"/>
      <c r="G18" s="154"/>
      <c r="H18" s="154"/>
      <c r="I18" s="154"/>
      <c r="J18" s="154"/>
      <c r="K18" s="154"/>
      <c r="L18" s="154"/>
      <c r="M18" s="154"/>
      <c r="N18" s="154"/>
      <c r="O18" s="154"/>
      <c r="P18" s="154"/>
      <c r="Q18" s="154"/>
      <c r="R18" s="154"/>
      <c r="S18" s="154"/>
      <c r="T18" s="154"/>
      <c r="U18" s="154"/>
      <c r="V18" s="154"/>
      <c r="W18" s="154"/>
      <c r="X18" s="154"/>
    </row>
    <row r="19" spans="1:24" ht="33.75" hidden="1" customHeight="1">
      <c r="A19" s="5"/>
      <c r="B19" s="154"/>
      <c r="C19" s="154"/>
      <c r="D19" s="154"/>
      <c r="E19" s="154"/>
      <c r="F19" s="154"/>
      <c r="G19" s="154"/>
      <c r="H19" s="154"/>
      <c r="I19" s="154"/>
      <c r="J19" s="154"/>
      <c r="K19" s="154"/>
      <c r="L19" s="154"/>
      <c r="M19" s="154"/>
      <c r="N19" s="154"/>
      <c r="O19" s="154"/>
      <c r="P19" s="154"/>
      <c r="Q19" s="154"/>
      <c r="R19" s="154"/>
      <c r="S19" s="154"/>
      <c r="T19" s="154"/>
      <c r="U19" s="154"/>
      <c r="V19" s="154"/>
      <c r="W19" s="154"/>
      <c r="X19" s="154"/>
    </row>
    <row r="20" spans="1:24" ht="18" customHeight="1">
      <c r="A20" s="5"/>
      <c r="B20" s="154"/>
      <c r="C20" s="154"/>
      <c r="D20" s="154"/>
      <c r="E20" s="154"/>
      <c r="F20" s="154"/>
      <c r="G20" s="154"/>
      <c r="H20" s="154"/>
      <c r="I20" s="154"/>
      <c r="J20" s="154"/>
      <c r="K20" s="154"/>
      <c r="L20" s="154"/>
      <c r="M20" s="154"/>
      <c r="N20" s="154"/>
      <c r="O20" s="154"/>
      <c r="P20" s="154"/>
      <c r="Q20" s="154"/>
      <c r="R20" s="154"/>
      <c r="S20" s="154"/>
      <c r="T20" s="154"/>
      <c r="U20" s="154"/>
      <c r="V20" s="154"/>
      <c r="W20" s="154"/>
      <c r="X20" s="154"/>
    </row>
    <row r="21" spans="1:24" ht="18" customHeight="1">
      <c r="A21" s="153" t="s">
        <v>370</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row>
    <row r="22" spans="1:24" ht="18" customHeight="1">
      <c r="A22" s="4" t="s">
        <v>315</v>
      </c>
      <c r="B22" s="154" t="s">
        <v>369</v>
      </c>
      <c r="C22" s="154"/>
      <c r="D22" s="154"/>
      <c r="E22" s="154"/>
      <c r="F22" s="154"/>
      <c r="G22" s="154"/>
      <c r="H22" s="154"/>
      <c r="I22" s="154"/>
      <c r="J22" s="154"/>
      <c r="K22" s="154"/>
      <c r="L22" s="154"/>
      <c r="M22" s="154"/>
      <c r="N22" s="154"/>
      <c r="O22" s="154"/>
      <c r="P22" s="154"/>
      <c r="Q22" s="154"/>
      <c r="R22" s="154"/>
      <c r="S22" s="154"/>
      <c r="T22" s="154"/>
      <c r="U22" s="154"/>
      <c r="V22" s="154"/>
      <c r="W22" s="154"/>
      <c r="X22" s="154"/>
    </row>
    <row r="23" spans="1:24" ht="18" customHeight="1">
      <c r="A23" s="4" t="s">
        <v>293</v>
      </c>
      <c r="B23" s="154" t="s">
        <v>314</v>
      </c>
      <c r="C23" s="154"/>
      <c r="D23" s="154"/>
      <c r="E23" s="154"/>
      <c r="F23" s="154"/>
      <c r="G23" s="154"/>
      <c r="H23" s="154"/>
      <c r="I23" s="154"/>
      <c r="J23" s="154"/>
      <c r="K23" s="154"/>
      <c r="L23" s="154"/>
      <c r="M23" s="154"/>
      <c r="N23" s="154"/>
      <c r="O23" s="154"/>
      <c r="P23" s="154"/>
      <c r="Q23" s="154"/>
      <c r="R23" s="154"/>
      <c r="S23" s="154"/>
      <c r="T23" s="154"/>
      <c r="U23" s="154"/>
      <c r="V23" s="154"/>
      <c r="W23" s="154"/>
      <c r="X23" s="154"/>
    </row>
    <row r="24" spans="1:24" ht="18" customHeight="1">
      <c r="A24" s="4"/>
      <c r="B24" s="154"/>
      <c r="C24" s="154"/>
      <c r="D24" s="154"/>
      <c r="E24" s="154"/>
      <c r="F24" s="154"/>
      <c r="G24" s="154"/>
      <c r="H24" s="154"/>
      <c r="I24" s="154"/>
      <c r="J24" s="154"/>
      <c r="K24" s="154"/>
      <c r="L24" s="154"/>
      <c r="M24" s="154"/>
      <c r="N24" s="154"/>
      <c r="O24" s="154"/>
      <c r="P24" s="154"/>
      <c r="Q24" s="154"/>
      <c r="R24" s="154"/>
      <c r="S24" s="154"/>
      <c r="T24" s="154"/>
      <c r="U24" s="154"/>
      <c r="V24" s="154"/>
      <c r="W24" s="154"/>
      <c r="X24" s="154"/>
    </row>
    <row r="25" spans="1:24" ht="18" customHeight="1">
      <c r="A25" s="4" t="s">
        <v>292</v>
      </c>
      <c r="B25" s="154" t="s">
        <v>371</v>
      </c>
      <c r="C25" s="154"/>
      <c r="D25" s="154"/>
      <c r="E25" s="154"/>
      <c r="F25" s="154"/>
      <c r="G25" s="154"/>
      <c r="H25" s="154"/>
      <c r="I25" s="154"/>
      <c r="J25" s="154"/>
      <c r="K25" s="154"/>
      <c r="L25" s="154"/>
      <c r="M25" s="154"/>
      <c r="N25" s="154"/>
      <c r="O25" s="154"/>
      <c r="P25" s="154"/>
      <c r="Q25" s="154"/>
      <c r="R25" s="154"/>
      <c r="S25" s="154"/>
      <c r="T25" s="154"/>
      <c r="U25" s="154"/>
      <c r="V25" s="154"/>
      <c r="W25" s="154"/>
      <c r="X25" s="154"/>
    </row>
    <row r="26" spans="1:24" ht="18" customHeight="1">
      <c r="A26" s="4"/>
      <c r="B26" s="154"/>
      <c r="C26" s="154"/>
      <c r="D26" s="154"/>
      <c r="E26" s="154"/>
      <c r="F26" s="154"/>
      <c r="G26" s="154"/>
      <c r="H26" s="154"/>
      <c r="I26" s="154"/>
      <c r="J26" s="154"/>
      <c r="K26" s="154"/>
      <c r="L26" s="154"/>
      <c r="M26" s="154"/>
      <c r="N26" s="154"/>
      <c r="O26" s="154"/>
      <c r="P26" s="154"/>
      <c r="Q26" s="154"/>
      <c r="R26" s="154"/>
      <c r="S26" s="154"/>
      <c r="T26" s="154"/>
      <c r="U26" s="154"/>
      <c r="V26" s="154"/>
      <c r="W26" s="154"/>
      <c r="X26" s="154"/>
    </row>
    <row r="27" spans="1:24" ht="18" customHeight="1">
      <c r="B27" s="154"/>
      <c r="C27" s="154"/>
      <c r="D27" s="154"/>
      <c r="E27" s="154"/>
      <c r="F27" s="154"/>
      <c r="G27" s="154"/>
      <c r="H27" s="154"/>
      <c r="I27" s="154"/>
      <c r="J27" s="154"/>
      <c r="K27" s="154"/>
      <c r="L27" s="154"/>
      <c r="M27" s="154"/>
      <c r="N27" s="154"/>
      <c r="O27" s="154"/>
      <c r="P27" s="154"/>
      <c r="Q27" s="154"/>
      <c r="R27" s="154"/>
      <c r="S27" s="154"/>
      <c r="T27" s="154"/>
      <c r="U27" s="154"/>
      <c r="V27" s="154"/>
      <c r="W27" s="154"/>
      <c r="X27" s="154"/>
    </row>
    <row r="28" spans="1:24" ht="18" customHeight="1">
      <c r="B28" s="154"/>
      <c r="C28" s="154"/>
      <c r="D28" s="154"/>
      <c r="E28" s="154"/>
      <c r="F28" s="154"/>
      <c r="G28" s="154"/>
      <c r="H28" s="154"/>
      <c r="I28" s="154"/>
      <c r="J28" s="154"/>
      <c r="K28" s="154"/>
      <c r="L28" s="154"/>
      <c r="M28" s="154"/>
      <c r="N28" s="154"/>
      <c r="O28" s="154"/>
      <c r="P28" s="154"/>
      <c r="Q28" s="154"/>
      <c r="R28" s="154"/>
      <c r="S28" s="154"/>
      <c r="T28" s="154"/>
      <c r="U28" s="154"/>
      <c r="V28" s="154"/>
      <c r="W28" s="154"/>
      <c r="X28" s="154"/>
    </row>
    <row r="29" spans="1:24" ht="18" customHeight="1">
      <c r="B29" s="154"/>
      <c r="C29" s="154"/>
      <c r="D29" s="154"/>
      <c r="E29" s="154"/>
      <c r="F29" s="154"/>
      <c r="G29" s="154"/>
      <c r="H29" s="154"/>
      <c r="I29" s="154"/>
      <c r="J29" s="154"/>
      <c r="K29" s="154"/>
      <c r="L29" s="154"/>
      <c r="M29" s="154"/>
      <c r="N29" s="154"/>
      <c r="O29" s="154"/>
      <c r="P29" s="154"/>
      <c r="Q29" s="154"/>
      <c r="R29" s="154"/>
      <c r="S29" s="154"/>
      <c r="T29" s="154"/>
      <c r="U29" s="154"/>
      <c r="V29" s="154"/>
      <c r="W29" s="154"/>
      <c r="X29" s="154"/>
    </row>
    <row r="30" spans="1:24" ht="18" customHeight="1">
      <c r="B30" s="154"/>
      <c r="C30" s="154"/>
      <c r="D30" s="154"/>
      <c r="E30" s="154"/>
      <c r="F30" s="154"/>
      <c r="G30" s="154"/>
      <c r="H30" s="154"/>
      <c r="I30" s="154"/>
      <c r="J30" s="154"/>
      <c r="K30" s="154"/>
      <c r="L30" s="154"/>
      <c r="M30" s="154"/>
      <c r="N30" s="154"/>
      <c r="O30" s="154"/>
      <c r="P30" s="154"/>
      <c r="Q30" s="154"/>
      <c r="R30" s="154"/>
      <c r="S30" s="154"/>
      <c r="T30" s="154"/>
      <c r="U30" s="154"/>
      <c r="V30" s="154"/>
      <c r="W30" s="154"/>
      <c r="X30" s="154"/>
    </row>
    <row r="31" spans="1:24" ht="18" customHeight="1">
      <c r="B31" s="154"/>
      <c r="C31" s="154"/>
      <c r="D31" s="154"/>
      <c r="E31" s="154"/>
      <c r="F31" s="154"/>
      <c r="G31" s="154"/>
      <c r="H31" s="154"/>
      <c r="I31" s="154"/>
      <c r="J31" s="154"/>
      <c r="K31" s="154"/>
      <c r="L31" s="154"/>
      <c r="M31" s="154"/>
      <c r="N31" s="154"/>
      <c r="O31" s="154"/>
      <c r="P31" s="154"/>
      <c r="Q31" s="154"/>
      <c r="R31" s="154"/>
      <c r="S31" s="154"/>
      <c r="T31" s="154"/>
      <c r="U31" s="154"/>
      <c r="V31" s="154"/>
      <c r="W31" s="154"/>
      <c r="X31" s="154"/>
    </row>
    <row r="32" spans="1:24" ht="18" customHeight="1"/>
    <row r="33" spans="30:37" ht="18" customHeight="1"/>
    <row r="34" spans="30:37" ht="18" customHeight="1"/>
    <row r="35" spans="30:37" ht="18" customHeight="1"/>
    <row r="36" spans="30:37" ht="18" customHeight="1"/>
    <row r="37" spans="30:37" ht="18" customHeight="1"/>
    <row r="38" spans="30:37" ht="18" customHeight="1">
      <c r="AD38" s="7"/>
    </row>
    <row r="39" spans="30:37" ht="18" customHeight="1">
      <c r="AF39" s="3"/>
      <c r="AG39" s="3"/>
      <c r="AH39" s="3"/>
      <c r="AI39" s="3"/>
      <c r="AJ39" s="3"/>
    </row>
    <row r="40" spans="30:37" ht="18" customHeight="1">
      <c r="AD40" s="7"/>
    </row>
    <row r="41" spans="30:37" ht="18" customHeight="1">
      <c r="AF41" s="3"/>
      <c r="AG41" s="3"/>
      <c r="AH41" s="3"/>
      <c r="AI41" s="3"/>
      <c r="AJ41" s="3"/>
      <c r="AK41" s="3"/>
    </row>
    <row r="42" spans="30:37" ht="18" customHeight="1"/>
    <row r="43" spans="30:37" ht="18" customHeight="1"/>
    <row r="44" spans="30:37" ht="18" customHeight="1"/>
    <row r="45" spans="30:37" ht="18" customHeight="1"/>
    <row r="46" spans="30:37" ht="18" customHeight="1"/>
    <row r="47" spans="30:37" ht="18" customHeight="1"/>
    <row r="48" spans="30:37" ht="18" customHeight="1"/>
  </sheetData>
  <mergeCells count="21">
    <mergeCell ref="A14:X14"/>
    <mergeCell ref="B15:X16"/>
    <mergeCell ref="B17:X19"/>
    <mergeCell ref="B20:X20"/>
    <mergeCell ref="G2:R2"/>
    <mergeCell ref="A4:X4"/>
    <mergeCell ref="B5:X5"/>
    <mergeCell ref="B6:X6"/>
    <mergeCell ref="B7:X7"/>
    <mergeCell ref="B10:X10"/>
    <mergeCell ref="B11:X11"/>
    <mergeCell ref="B12:X12"/>
    <mergeCell ref="B8:X9"/>
    <mergeCell ref="A21:X21"/>
    <mergeCell ref="B23:X24"/>
    <mergeCell ref="B30:X30"/>
    <mergeCell ref="B31:X31"/>
    <mergeCell ref="B22:X22"/>
    <mergeCell ref="B28:X28"/>
    <mergeCell ref="B29:X29"/>
    <mergeCell ref="B25:X27"/>
  </mergeCells>
  <phoneticPr fontId="7"/>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47"/>
  <sheetViews>
    <sheetView topLeftCell="A25" zoomScaleNormal="100" workbookViewId="0">
      <selection activeCell="I4" sqref="I4:Q4"/>
    </sheetView>
  </sheetViews>
  <sheetFormatPr defaultColWidth="9" defaultRowHeight="13.5"/>
  <cols>
    <col min="1" max="28" width="3.125" style="2" customWidth="1"/>
    <col min="29" max="73" width="3.625" style="2" customWidth="1"/>
    <col min="74" max="75" width="9" style="2"/>
    <col min="76" max="76" width="11.875" style="2" bestFit="1" customWidth="1"/>
    <col min="77" max="77" width="5.25" style="2" bestFit="1" customWidth="1"/>
    <col min="78" max="78" width="6.25" style="2" bestFit="1" customWidth="1"/>
    <col min="79" max="79" width="11.875" style="2" bestFit="1" customWidth="1"/>
    <col min="80" max="80" width="12.375" style="2" bestFit="1" customWidth="1"/>
    <col min="81" max="81" width="9" style="2"/>
    <col min="82" max="82" width="14" style="2" bestFit="1" customWidth="1"/>
    <col min="83" max="83" width="9" style="2"/>
    <col min="84" max="84" width="13" style="2" bestFit="1" customWidth="1"/>
    <col min="85" max="16384" width="9" style="2"/>
  </cols>
  <sheetData>
    <row r="1" spans="1:84" ht="21" customHeight="1" thickBot="1">
      <c r="C1" s="8"/>
      <c r="D1" s="8"/>
      <c r="E1" s="8"/>
      <c r="F1" s="195" t="s">
        <v>299</v>
      </c>
      <c r="G1" s="195"/>
      <c r="H1" s="195"/>
      <c r="I1" s="195"/>
      <c r="J1" s="195"/>
      <c r="K1" s="195"/>
      <c r="L1" s="195"/>
      <c r="M1" s="195"/>
      <c r="N1" s="195"/>
      <c r="O1" s="195"/>
      <c r="P1" s="195"/>
      <c r="Q1" s="195"/>
      <c r="R1" s="195"/>
      <c r="S1" s="155" t="s">
        <v>301</v>
      </c>
      <c r="T1" s="155"/>
      <c r="U1" s="155"/>
      <c r="V1" s="155"/>
      <c r="W1" s="155"/>
      <c r="X1" s="155" t="s">
        <v>300</v>
      </c>
      <c r="Y1" s="155"/>
      <c r="Z1" s="155"/>
      <c r="AA1" s="155"/>
      <c r="AD1" s="158" t="s">
        <v>375</v>
      </c>
      <c r="AE1" s="159"/>
      <c r="AF1" s="160"/>
    </row>
    <row r="2" spans="1:84" ht="21" customHeight="1">
      <c r="C2" s="205"/>
      <c r="D2" s="206"/>
      <c r="E2" s="156" t="s">
        <v>240</v>
      </c>
      <c r="F2" s="157"/>
      <c r="G2" s="157"/>
      <c r="H2" s="157"/>
      <c r="I2" s="157"/>
      <c r="J2" s="157"/>
      <c r="K2" s="157"/>
      <c r="L2" s="157"/>
      <c r="M2" s="157"/>
      <c r="N2" s="157"/>
      <c r="O2" s="157"/>
      <c r="P2" s="157"/>
      <c r="Q2" s="157"/>
      <c r="R2" s="157"/>
      <c r="S2" s="157"/>
      <c r="T2" s="157"/>
      <c r="U2" s="157"/>
      <c r="V2" s="157"/>
      <c r="W2" s="157"/>
      <c r="X2" s="157"/>
      <c r="Y2" s="157"/>
      <c r="Z2" s="157"/>
      <c r="AA2" s="157"/>
      <c r="AB2" s="157"/>
    </row>
    <row r="3" spans="1:84" ht="8.25" customHeight="1" thickBot="1">
      <c r="D3" s="150"/>
      <c r="E3" s="9"/>
      <c r="F3" s="10"/>
      <c r="G3" s="10"/>
      <c r="H3" s="10"/>
      <c r="I3" s="10"/>
      <c r="J3" s="10"/>
      <c r="K3" s="10"/>
      <c r="L3" s="10"/>
      <c r="M3" s="10"/>
      <c r="N3" s="10"/>
      <c r="O3" s="10"/>
      <c r="P3" s="10"/>
      <c r="Q3" s="10"/>
      <c r="R3" s="10"/>
      <c r="S3" s="10"/>
      <c r="T3" s="10"/>
      <c r="U3" s="10"/>
      <c r="V3" s="10"/>
      <c r="W3" s="10"/>
      <c r="X3" s="10"/>
      <c r="Y3" s="10"/>
      <c r="Z3" s="10"/>
      <c r="AA3" s="10"/>
      <c r="AB3" s="10"/>
    </row>
    <row r="4" spans="1:84" ht="21" customHeight="1" thickBot="1">
      <c r="A4" s="196" t="s">
        <v>372</v>
      </c>
      <c r="B4" s="197"/>
      <c r="C4" s="197"/>
      <c r="D4" s="197"/>
      <c r="E4" s="197"/>
      <c r="F4" s="197"/>
      <c r="G4" s="197"/>
      <c r="H4" s="197"/>
      <c r="I4" s="198"/>
      <c r="J4" s="198"/>
      <c r="K4" s="198"/>
      <c r="L4" s="198"/>
      <c r="M4" s="198"/>
      <c r="N4" s="198"/>
      <c r="O4" s="198"/>
      <c r="P4" s="198"/>
      <c r="Q4" s="199"/>
      <c r="R4" s="53"/>
      <c r="S4" s="53"/>
      <c r="T4" s="53"/>
      <c r="U4" s="53"/>
      <c r="V4" s="53"/>
      <c r="W4" s="53"/>
      <c r="X4" s="53"/>
      <c r="Y4" s="53"/>
      <c r="Z4" s="53"/>
      <c r="AA4" s="53"/>
      <c r="AB4" s="53"/>
      <c r="AC4" s="53"/>
      <c r="AD4" s="53"/>
      <c r="AI4" s="194" t="s">
        <v>101</v>
      </c>
      <c r="AJ4" s="194"/>
      <c r="AK4" s="194"/>
      <c r="AL4" s="194"/>
      <c r="AM4" s="194"/>
    </row>
    <row r="5" spans="1:84" ht="19.5" customHeight="1" thickBot="1">
      <c r="A5" s="196" t="s">
        <v>0</v>
      </c>
      <c r="B5" s="197"/>
      <c r="C5" s="197"/>
      <c r="D5" s="197"/>
      <c r="E5" s="197"/>
      <c r="F5" s="197"/>
      <c r="G5" s="197"/>
      <c r="H5" s="197"/>
      <c r="I5" s="200"/>
      <c r="J5" s="201"/>
      <c r="K5" s="201"/>
      <c r="L5" s="201"/>
      <c r="M5" s="201"/>
      <c r="N5" s="201"/>
      <c r="O5" s="201"/>
      <c r="P5" s="201"/>
      <c r="Q5" s="202"/>
      <c r="R5" s="203" t="s">
        <v>373</v>
      </c>
      <c r="S5" s="204"/>
      <c r="T5" s="204"/>
      <c r="U5" s="204"/>
      <c r="V5" s="204"/>
      <c r="W5" s="161"/>
      <c r="X5" s="162"/>
      <c r="Y5" s="162"/>
      <c r="Z5" s="162"/>
      <c r="AA5" s="162"/>
      <c r="AB5" s="162"/>
      <c r="AC5" s="162"/>
      <c r="AD5" s="163"/>
      <c r="AH5" s="14"/>
      <c r="AI5" s="175" t="s">
        <v>104</v>
      </c>
      <c r="AJ5" s="175"/>
      <c r="AK5" s="175"/>
      <c r="AL5" s="175" t="s">
        <v>105</v>
      </c>
      <c r="AM5" s="175"/>
      <c r="AN5" s="15"/>
      <c r="AO5" s="15"/>
      <c r="BX5" s="16" t="s">
        <v>179</v>
      </c>
      <c r="BY5" s="17" t="s">
        <v>263</v>
      </c>
      <c r="BZ5" s="18" t="s">
        <v>361</v>
      </c>
      <c r="CA5" s="16" t="s">
        <v>222</v>
      </c>
      <c r="CB5" s="16" t="s">
        <v>228</v>
      </c>
      <c r="CC5" s="16" t="s">
        <v>230</v>
      </c>
      <c r="CD5" s="16" t="s">
        <v>232</v>
      </c>
      <c r="CE5" s="17" t="s">
        <v>238</v>
      </c>
      <c r="CF5" s="19" t="s">
        <v>276</v>
      </c>
    </row>
    <row r="6" spans="1:84" ht="19.5" customHeight="1">
      <c r="A6" s="207" t="s">
        <v>180</v>
      </c>
      <c r="B6" s="208"/>
      <c r="C6" s="208"/>
      <c r="D6" s="208"/>
      <c r="E6" s="208"/>
      <c r="F6" s="208"/>
      <c r="G6" s="208"/>
      <c r="H6" s="208"/>
      <c r="I6" s="177"/>
      <c r="J6" s="178"/>
      <c r="K6" s="178"/>
      <c r="L6" s="178"/>
      <c r="M6" s="178"/>
      <c r="N6" s="178"/>
      <c r="O6" s="178"/>
      <c r="P6" s="178"/>
      <c r="Q6" s="178"/>
      <c r="R6" s="178"/>
      <c r="S6" s="178"/>
      <c r="T6" s="178"/>
      <c r="U6" s="178"/>
      <c r="V6" s="178"/>
      <c r="W6" s="178"/>
      <c r="X6" s="178"/>
      <c r="Y6" s="178"/>
      <c r="Z6" s="178"/>
      <c r="AA6" s="178"/>
      <c r="AB6" s="178"/>
      <c r="AC6" s="178"/>
      <c r="AD6" s="179"/>
      <c r="AH6" s="14"/>
      <c r="AI6" s="174" t="s">
        <v>106</v>
      </c>
      <c r="AJ6" s="174"/>
      <c r="AK6" s="174"/>
      <c r="AL6" s="175" t="s">
        <v>303</v>
      </c>
      <c r="AM6" s="175"/>
      <c r="AN6" s="15"/>
      <c r="AO6" s="15"/>
      <c r="BX6" s="16" t="s">
        <v>374</v>
      </c>
      <c r="BY6" s="17" t="s">
        <v>264</v>
      </c>
      <c r="BZ6" s="18" t="s">
        <v>362</v>
      </c>
      <c r="CA6" s="16" t="s">
        <v>223</v>
      </c>
      <c r="CB6" s="16" t="s">
        <v>229</v>
      </c>
      <c r="CC6" s="16" t="s">
        <v>231</v>
      </c>
      <c r="CD6" s="16" t="s">
        <v>233</v>
      </c>
      <c r="CE6" s="17"/>
      <c r="CF6" s="19" t="s">
        <v>277</v>
      </c>
    </row>
    <row r="7" spans="1:84" ht="19.5" customHeight="1">
      <c r="A7" s="209" t="s">
        <v>182</v>
      </c>
      <c r="B7" s="210"/>
      <c r="C7" s="210"/>
      <c r="D7" s="210"/>
      <c r="E7" s="210"/>
      <c r="F7" s="210"/>
      <c r="G7" s="210"/>
      <c r="H7" s="210"/>
      <c r="I7" s="180"/>
      <c r="J7" s="181"/>
      <c r="K7" s="181"/>
      <c r="L7" s="181"/>
      <c r="M7" s="181"/>
      <c r="N7" s="181"/>
      <c r="O7" s="181"/>
      <c r="P7" s="181"/>
      <c r="Q7" s="181"/>
      <c r="R7" s="181"/>
      <c r="S7" s="181"/>
      <c r="T7" s="181"/>
      <c r="U7" s="181"/>
      <c r="V7" s="181"/>
      <c r="W7" s="181"/>
      <c r="X7" s="181"/>
      <c r="Y7" s="181"/>
      <c r="Z7" s="181"/>
      <c r="AA7" s="181"/>
      <c r="AB7" s="181"/>
      <c r="AC7" s="181"/>
      <c r="AD7" s="182"/>
      <c r="AH7" s="20"/>
      <c r="AI7" s="174" t="s">
        <v>108</v>
      </c>
      <c r="AJ7" s="174"/>
      <c r="AK7" s="174"/>
      <c r="AL7" s="175" t="s">
        <v>304</v>
      </c>
      <c r="AM7" s="175"/>
      <c r="AN7" s="15"/>
      <c r="AO7" s="15"/>
      <c r="BX7" s="16"/>
      <c r="BY7" s="16"/>
      <c r="BZ7" s="21" t="s">
        <v>363</v>
      </c>
      <c r="CA7" s="16"/>
      <c r="CB7" s="16"/>
      <c r="CC7" s="16"/>
      <c r="CD7" s="16"/>
      <c r="CE7" s="17"/>
      <c r="CF7" s="17"/>
    </row>
    <row r="8" spans="1:84" ht="19.5" customHeight="1">
      <c r="A8" s="211" t="s">
        <v>181</v>
      </c>
      <c r="B8" s="212"/>
      <c r="C8" s="212"/>
      <c r="D8" s="212"/>
      <c r="E8" s="212"/>
      <c r="F8" s="212"/>
      <c r="G8" s="212"/>
      <c r="H8" s="212"/>
      <c r="I8" s="180"/>
      <c r="J8" s="181"/>
      <c r="K8" s="181"/>
      <c r="L8" s="181"/>
      <c r="M8" s="181"/>
      <c r="N8" s="181"/>
      <c r="O8" s="181"/>
      <c r="P8" s="181"/>
      <c r="Q8" s="181"/>
      <c r="R8" s="181"/>
      <c r="S8" s="181"/>
      <c r="T8" s="181"/>
      <c r="U8" s="181"/>
      <c r="V8" s="181"/>
      <c r="W8" s="181"/>
      <c r="X8" s="181"/>
      <c r="Y8" s="181"/>
      <c r="Z8" s="181"/>
      <c r="AA8" s="181"/>
      <c r="AB8" s="181"/>
      <c r="AC8" s="181"/>
      <c r="AD8" s="182"/>
      <c r="AH8" s="20"/>
      <c r="AI8" s="174" t="s">
        <v>109</v>
      </c>
      <c r="AJ8" s="174"/>
      <c r="AK8" s="174"/>
      <c r="AL8" s="175" t="s">
        <v>110</v>
      </c>
      <c r="AM8" s="175"/>
      <c r="AN8" s="15"/>
      <c r="AO8" s="15"/>
    </row>
    <row r="9" spans="1:84" ht="19.5" customHeight="1">
      <c r="A9" s="211" t="s">
        <v>183</v>
      </c>
      <c r="B9" s="212"/>
      <c r="C9" s="212"/>
      <c r="D9" s="212"/>
      <c r="E9" s="212"/>
      <c r="F9" s="212"/>
      <c r="G9" s="212"/>
      <c r="H9" s="212"/>
      <c r="I9" s="180"/>
      <c r="J9" s="181"/>
      <c r="K9" s="181"/>
      <c r="L9" s="181"/>
      <c r="M9" s="181"/>
      <c r="N9" s="181"/>
      <c r="O9" s="181"/>
      <c r="P9" s="181"/>
      <c r="Q9" s="181"/>
      <c r="R9" s="181"/>
      <c r="S9" s="181"/>
      <c r="T9" s="181"/>
      <c r="U9" s="181"/>
      <c r="V9" s="181"/>
      <c r="W9" s="181"/>
      <c r="X9" s="181"/>
      <c r="Y9" s="181"/>
      <c r="Z9" s="181"/>
      <c r="AA9" s="181"/>
      <c r="AB9" s="181"/>
      <c r="AC9" s="181"/>
      <c r="AD9" s="182"/>
      <c r="AH9" s="15"/>
      <c r="AI9" s="174" t="s">
        <v>113</v>
      </c>
      <c r="AJ9" s="174"/>
      <c r="AK9" s="174"/>
      <c r="AL9" s="175" t="s">
        <v>114</v>
      </c>
      <c r="AM9" s="175"/>
      <c r="AN9" s="15"/>
      <c r="AO9" s="15"/>
    </row>
    <row r="10" spans="1:84" ht="19.5" customHeight="1">
      <c r="A10" s="211" t="s">
        <v>184</v>
      </c>
      <c r="B10" s="212"/>
      <c r="C10" s="212"/>
      <c r="D10" s="212"/>
      <c r="E10" s="212"/>
      <c r="F10" s="212"/>
      <c r="G10" s="212"/>
      <c r="H10" s="212"/>
      <c r="I10" s="180"/>
      <c r="J10" s="181"/>
      <c r="K10" s="181"/>
      <c r="L10" s="181"/>
      <c r="M10" s="181"/>
      <c r="N10" s="181"/>
      <c r="O10" s="181"/>
      <c r="P10" s="181"/>
      <c r="Q10" s="181"/>
      <c r="R10" s="181"/>
      <c r="S10" s="181"/>
      <c r="T10" s="181"/>
      <c r="U10" s="181"/>
      <c r="V10" s="181"/>
      <c r="W10" s="181"/>
      <c r="X10" s="181"/>
      <c r="Y10" s="181"/>
      <c r="Z10" s="181"/>
      <c r="AA10" s="181"/>
      <c r="AB10" s="181"/>
      <c r="AC10" s="181"/>
      <c r="AD10" s="182"/>
      <c r="AH10" s="15"/>
      <c r="AI10" s="174" t="s">
        <v>115</v>
      </c>
      <c r="AJ10" s="174"/>
      <c r="AK10" s="174"/>
      <c r="AL10" s="175" t="s">
        <v>116</v>
      </c>
      <c r="AM10" s="175"/>
      <c r="AN10" s="15"/>
      <c r="AO10" s="15"/>
    </row>
    <row r="11" spans="1:84" ht="19.5" customHeight="1">
      <c r="A11" s="211" t="s">
        <v>185</v>
      </c>
      <c r="B11" s="212"/>
      <c r="C11" s="212"/>
      <c r="D11" s="212"/>
      <c r="E11" s="212"/>
      <c r="F11" s="212"/>
      <c r="G11" s="212"/>
      <c r="H11" s="212"/>
      <c r="I11" s="239"/>
      <c r="J11" s="240"/>
      <c r="K11" s="22" t="s">
        <v>186</v>
      </c>
      <c r="L11" s="240"/>
      <c r="M11" s="241"/>
      <c r="N11" s="251"/>
      <c r="O11" s="251"/>
      <c r="P11" s="251"/>
      <c r="Q11" s="251"/>
      <c r="R11" s="251"/>
      <c r="S11" s="251"/>
      <c r="T11" s="251"/>
      <c r="U11" s="251"/>
      <c r="V11" s="251"/>
      <c r="W11" s="251"/>
      <c r="X11" s="251"/>
      <c r="Y11" s="251"/>
      <c r="Z11" s="251"/>
      <c r="AA11" s="251"/>
      <c r="AB11" s="251"/>
      <c r="AC11" s="251"/>
      <c r="AD11" s="252"/>
      <c r="AH11" s="15"/>
      <c r="AI11" s="174" t="s">
        <v>118</v>
      </c>
      <c r="AJ11" s="174"/>
      <c r="AK11" s="174"/>
      <c r="AL11" s="175" t="s">
        <v>119</v>
      </c>
      <c r="AM11" s="175"/>
      <c r="AN11" s="15"/>
      <c r="AO11" s="15"/>
    </row>
    <row r="12" spans="1:84" ht="19.5" customHeight="1">
      <c r="A12" s="213" t="s">
        <v>356</v>
      </c>
      <c r="B12" s="212"/>
      <c r="C12" s="212"/>
      <c r="D12" s="212"/>
      <c r="E12" s="212"/>
      <c r="F12" s="212"/>
      <c r="G12" s="212"/>
      <c r="H12" s="212"/>
      <c r="I12" s="217" t="s">
        <v>188</v>
      </c>
      <c r="J12" s="217"/>
      <c r="K12" s="217"/>
      <c r="L12" s="217"/>
      <c r="M12" s="217"/>
      <c r="N12" s="214"/>
      <c r="O12" s="214"/>
      <c r="P12" s="214"/>
      <c r="Q12" s="214"/>
      <c r="R12" s="189" t="s">
        <v>189</v>
      </c>
      <c r="S12" s="189"/>
      <c r="T12" s="189"/>
      <c r="U12" s="189"/>
      <c r="V12" s="172"/>
      <c r="W12" s="172"/>
      <c r="X12" s="172"/>
      <c r="Y12" s="172"/>
      <c r="Z12" s="172"/>
      <c r="AA12" s="172"/>
      <c r="AB12" s="172"/>
      <c r="AC12" s="172"/>
      <c r="AD12" s="173"/>
      <c r="BD12" s="15"/>
      <c r="BE12" s="15"/>
      <c r="BF12" s="15"/>
      <c r="BG12" s="15"/>
      <c r="BH12" s="15"/>
      <c r="BI12" s="15"/>
      <c r="BJ12" s="15"/>
      <c r="BK12" s="15"/>
      <c r="BX12" s="164" t="str">
        <f>IF(N12="","",N12&amp;V12&amp;N13)</f>
        <v/>
      </c>
      <c r="BY12" s="165"/>
      <c r="BZ12" s="165"/>
      <c r="CA12" s="165"/>
      <c r="CB12" s="165"/>
      <c r="CC12" s="165"/>
      <c r="CD12" s="165"/>
      <c r="CE12" s="165"/>
      <c r="CF12" s="166"/>
    </row>
    <row r="13" spans="1:84" ht="19.5" customHeight="1">
      <c r="A13" s="211"/>
      <c r="B13" s="212"/>
      <c r="C13" s="212"/>
      <c r="D13" s="212"/>
      <c r="E13" s="212"/>
      <c r="F13" s="212"/>
      <c r="G13" s="212"/>
      <c r="H13" s="212"/>
      <c r="I13" s="217" t="s">
        <v>187</v>
      </c>
      <c r="J13" s="217"/>
      <c r="K13" s="217"/>
      <c r="L13" s="217"/>
      <c r="M13" s="217"/>
      <c r="N13" s="172"/>
      <c r="O13" s="172"/>
      <c r="P13" s="172"/>
      <c r="Q13" s="172"/>
      <c r="R13" s="172"/>
      <c r="S13" s="172"/>
      <c r="T13" s="172"/>
      <c r="U13" s="172"/>
      <c r="V13" s="172"/>
      <c r="W13" s="172"/>
      <c r="X13" s="172"/>
      <c r="Y13" s="172"/>
      <c r="Z13" s="172"/>
      <c r="AA13" s="172"/>
      <c r="AB13" s="172"/>
      <c r="AC13" s="172"/>
      <c r="AD13" s="173"/>
      <c r="AG13" s="2" t="s">
        <v>357</v>
      </c>
    </row>
    <row r="14" spans="1:84" ht="19.5" customHeight="1" thickBot="1">
      <c r="A14" s="237" t="s">
        <v>190</v>
      </c>
      <c r="B14" s="238"/>
      <c r="C14" s="238"/>
      <c r="D14" s="238"/>
      <c r="E14" s="238"/>
      <c r="F14" s="238"/>
      <c r="G14" s="238"/>
      <c r="H14" s="238"/>
      <c r="I14" s="242"/>
      <c r="J14" s="242"/>
      <c r="K14" s="242"/>
      <c r="L14" s="242"/>
      <c r="M14" s="242"/>
      <c r="N14" s="242"/>
      <c r="O14" s="242"/>
      <c r="P14" s="242"/>
      <c r="Q14" s="242"/>
      <c r="R14" s="176" t="s">
        <v>191</v>
      </c>
      <c r="S14" s="176"/>
      <c r="T14" s="176"/>
      <c r="U14" s="176"/>
      <c r="V14" s="242"/>
      <c r="W14" s="242"/>
      <c r="X14" s="242"/>
      <c r="Y14" s="242"/>
      <c r="Z14" s="242"/>
      <c r="AA14" s="242"/>
      <c r="AB14" s="242"/>
      <c r="AC14" s="242"/>
      <c r="AD14" s="243"/>
      <c r="AG14" s="2" t="s">
        <v>358</v>
      </c>
    </row>
    <row r="15" spans="1:84" ht="19.5" customHeight="1">
      <c r="A15" s="218" t="s">
        <v>316</v>
      </c>
      <c r="B15" s="219"/>
      <c r="C15" s="219"/>
      <c r="D15" s="219"/>
      <c r="E15" s="219"/>
      <c r="F15" s="219"/>
      <c r="G15" s="219"/>
      <c r="H15" s="220"/>
      <c r="I15" s="222"/>
      <c r="J15" s="223"/>
      <c r="K15" s="223"/>
      <c r="L15" s="223"/>
      <c r="M15" s="224"/>
      <c r="N15" s="215" t="s">
        <v>224</v>
      </c>
      <c r="O15" s="215"/>
      <c r="P15" s="215"/>
      <c r="Q15" s="215"/>
      <c r="R15" s="183"/>
      <c r="S15" s="184"/>
      <c r="T15" s="184"/>
      <c r="U15" s="184"/>
      <c r="V15" s="184"/>
      <c r="W15" s="184"/>
      <c r="X15" s="184"/>
      <c r="Y15" s="184"/>
      <c r="Z15" s="184"/>
      <c r="AA15" s="184"/>
      <c r="AB15" s="184"/>
      <c r="AC15" s="184"/>
      <c r="AD15" s="185"/>
      <c r="AF15" s="28"/>
      <c r="AH15" s="28"/>
      <c r="AI15" s="28"/>
      <c r="AJ15" s="28"/>
      <c r="AK15" s="28"/>
      <c r="AL15" s="28"/>
      <c r="AM15" s="28"/>
      <c r="AN15" s="28"/>
      <c r="AO15" s="28"/>
      <c r="AP15" s="28"/>
      <c r="AQ15" s="28"/>
      <c r="AR15" s="28"/>
      <c r="BD15" s="23"/>
      <c r="BE15" s="23"/>
      <c r="BF15" s="23"/>
      <c r="BG15" s="23"/>
    </row>
    <row r="16" spans="1:84" ht="19.5" customHeight="1">
      <c r="A16" s="221"/>
      <c r="B16" s="219"/>
      <c r="C16" s="219"/>
      <c r="D16" s="219"/>
      <c r="E16" s="219"/>
      <c r="F16" s="219"/>
      <c r="G16" s="219"/>
      <c r="H16" s="220"/>
      <c r="I16" s="222"/>
      <c r="J16" s="223"/>
      <c r="K16" s="223"/>
      <c r="L16" s="223"/>
      <c r="M16" s="224"/>
      <c r="N16" s="244" t="s">
        <v>259</v>
      </c>
      <c r="O16" s="245"/>
      <c r="P16" s="245"/>
      <c r="Q16" s="246"/>
      <c r="R16" s="167"/>
      <c r="S16" s="168"/>
      <c r="T16" s="168"/>
      <c r="U16" s="168"/>
      <c r="V16" s="168"/>
      <c r="W16" s="168"/>
      <c r="X16" s="168"/>
      <c r="Y16" s="168"/>
      <c r="Z16" s="168"/>
      <c r="AA16" s="168"/>
      <c r="AB16" s="168"/>
      <c r="AC16" s="168"/>
      <c r="AD16" s="169"/>
      <c r="AF16" s="28"/>
      <c r="AH16" s="28"/>
      <c r="AI16" s="28"/>
      <c r="AJ16" s="28"/>
      <c r="AK16" s="28"/>
      <c r="AL16" s="28"/>
      <c r="AM16" s="28"/>
      <c r="AN16" s="28"/>
      <c r="AO16" s="28"/>
      <c r="AP16" s="28"/>
      <c r="AQ16" s="28"/>
      <c r="AR16" s="28"/>
      <c r="BD16" s="23"/>
      <c r="BE16" s="23"/>
      <c r="BF16" s="23"/>
      <c r="BG16" s="23"/>
    </row>
    <row r="17" spans="1:59" ht="19.5" customHeight="1">
      <c r="A17" s="221"/>
      <c r="B17" s="219"/>
      <c r="C17" s="219"/>
      <c r="D17" s="219"/>
      <c r="E17" s="219"/>
      <c r="F17" s="219"/>
      <c r="G17" s="219"/>
      <c r="H17" s="220"/>
      <c r="I17" s="222"/>
      <c r="J17" s="223"/>
      <c r="K17" s="223"/>
      <c r="L17" s="223"/>
      <c r="M17" s="224"/>
      <c r="N17" s="216" t="s">
        <v>225</v>
      </c>
      <c r="O17" s="216"/>
      <c r="P17" s="216"/>
      <c r="Q17" s="216"/>
      <c r="R17" s="167"/>
      <c r="S17" s="168"/>
      <c r="T17" s="168"/>
      <c r="U17" s="168"/>
      <c r="V17" s="168"/>
      <c r="W17" s="168"/>
      <c r="X17" s="168"/>
      <c r="Y17" s="168"/>
      <c r="Z17" s="168"/>
      <c r="AA17" s="168"/>
      <c r="AB17" s="168"/>
      <c r="AC17" s="168"/>
      <c r="AD17" s="169"/>
      <c r="AF17" s="28"/>
      <c r="AG17" s="28"/>
      <c r="AH17" s="28"/>
      <c r="AI17" s="28"/>
      <c r="AJ17" s="28"/>
      <c r="AK17" s="28"/>
      <c r="AL17" s="28"/>
      <c r="AM17" s="28"/>
      <c r="AN17" s="28"/>
      <c r="AO17" s="28"/>
      <c r="AP17" s="28"/>
      <c r="AQ17" s="28"/>
      <c r="AR17" s="28"/>
      <c r="BD17" s="23"/>
      <c r="BE17" s="23"/>
      <c r="BF17" s="23"/>
      <c r="BG17" s="23"/>
    </row>
    <row r="18" spans="1:59" ht="19.5" customHeight="1">
      <c r="A18" s="225" t="s">
        <v>261</v>
      </c>
      <c r="B18" s="226"/>
      <c r="C18" s="226"/>
      <c r="D18" s="226"/>
      <c r="E18" s="226"/>
      <c r="F18" s="226"/>
      <c r="G18" s="226"/>
      <c r="H18" s="227"/>
      <c r="I18" s="231"/>
      <c r="J18" s="232"/>
      <c r="K18" s="232"/>
      <c r="L18" s="232"/>
      <c r="M18" s="233"/>
      <c r="N18" s="189" t="s">
        <v>224</v>
      </c>
      <c r="O18" s="189"/>
      <c r="P18" s="189"/>
      <c r="Q18" s="189"/>
      <c r="R18" s="167"/>
      <c r="S18" s="168"/>
      <c r="T18" s="168"/>
      <c r="U18" s="168"/>
      <c r="V18" s="168"/>
      <c r="W18" s="168"/>
      <c r="X18" s="168"/>
      <c r="Y18" s="168"/>
      <c r="Z18" s="168"/>
      <c r="AA18" s="168"/>
      <c r="AB18" s="168"/>
      <c r="AC18" s="168"/>
      <c r="AD18" s="169"/>
      <c r="BD18" s="23"/>
      <c r="BE18" s="23"/>
      <c r="BF18" s="23"/>
      <c r="BG18" s="23"/>
    </row>
    <row r="19" spans="1:59" ht="19.5" customHeight="1">
      <c r="A19" s="221"/>
      <c r="B19" s="219"/>
      <c r="C19" s="219"/>
      <c r="D19" s="219"/>
      <c r="E19" s="219"/>
      <c r="F19" s="219"/>
      <c r="G19" s="219"/>
      <c r="H19" s="220"/>
      <c r="I19" s="222"/>
      <c r="J19" s="223"/>
      <c r="K19" s="223"/>
      <c r="L19" s="223"/>
      <c r="M19" s="224"/>
      <c r="N19" s="186" t="s">
        <v>259</v>
      </c>
      <c r="O19" s="187"/>
      <c r="P19" s="187"/>
      <c r="Q19" s="188"/>
      <c r="R19" s="167"/>
      <c r="S19" s="168"/>
      <c r="T19" s="168"/>
      <c r="U19" s="168"/>
      <c r="V19" s="168"/>
      <c r="W19" s="168"/>
      <c r="X19" s="168"/>
      <c r="Y19" s="168"/>
      <c r="Z19" s="168"/>
      <c r="AA19" s="168"/>
      <c r="AB19" s="168"/>
      <c r="AC19" s="168"/>
      <c r="AD19" s="169"/>
      <c r="BD19" s="23"/>
      <c r="BE19" s="23"/>
      <c r="BF19" s="23"/>
      <c r="BG19" s="23"/>
    </row>
    <row r="20" spans="1:59" ht="19.5" customHeight="1">
      <c r="A20" s="221"/>
      <c r="B20" s="219"/>
      <c r="C20" s="219"/>
      <c r="D20" s="219"/>
      <c r="E20" s="219"/>
      <c r="F20" s="219"/>
      <c r="G20" s="219"/>
      <c r="H20" s="220"/>
      <c r="I20" s="222"/>
      <c r="J20" s="223"/>
      <c r="K20" s="223"/>
      <c r="L20" s="223"/>
      <c r="M20" s="224"/>
      <c r="N20" s="186" t="s">
        <v>248</v>
      </c>
      <c r="O20" s="187"/>
      <c r="P20" s="187"/>
      <c r="Q20" s="188"/>
      <c r="R20" s="167"/>
      <c r="S20" s="168"/>
      <c r="T20" s="168"/>
      <c r="U20" s="168"/>
      <c r="V20" s="168"/>
      <c r="W20" s="168"/>
      <c r="X20" s="168"/>
      <c r="Y20" s="168"/>
      <c r="Z20" s="168"/>
      <c r="AA20" s="168"/>
      <c r="AB20" s="168"/>
      <c r="AC20" s="168"/>
      <c r="AD20" s="169"/>
      <c r="BD20" s="23"/>
      <c r="BE20" s="23"/>
      <c r="BF20" s="23"/>
      <c r="BG20" s="23"/>
    </row>
    <row r="21" spans="1:59" ht="19.5" customHeight="1">
      <c r="A21" s="221"/>
      <c r="B21" s="219"/>
      <c r="C21" s="219"/>
      <c r="D21" s="219"/>
      <c r="E21" s="219"/>
      <c r="F21" s="219"/>
      <c r="G21" s="219"/>
      <c r="H21" s="220"/>
      <c r="I21" s="222"/>
      <c r="J21" s="223"/>
      <c r="K21" s="223"/>
      <c r="L21" s="223"/>
      <c r="M21" s="224"/>
      <c r="N21" s="186" t="s">
        <v>243</v>
      </c>
      <c r="O21" s="187"/>
      <c r="P21" s="187"/>
      <c r="Q21" s="188"/>
      <c r="R21" s="167"/>
      <c r="S21" s="168"/>
      <c r="T21" s="168"/>
      <c r="U21" s="168"/>
      <c r="V21" s="168"/>
      <c r="W21" s="168"/>
      <c r="X21" s="168"/>
      <c r="Y21" s="168"/>
      <c r="Z21" s="168"/>
      <c r="AA21" s="168"/>
      <c r="AB21" s="168"/>
      <c r="AC21" s="168"/>
      <c r="AD21" s="169"/>
      <c r="BD21" s="23"/>
      <c r="BE21" s="23"/>
      <c r="BF21" s="23"/>
      <c r="BG21" s="23"/>
    </row>
    <row r="22" spans="1:59" ht="19.5" customHeight="1">
      <c r="A22" s="221"/>
      <c r="B22" s="219"/>
      <c r="C22" s="219"/>
      <c r="D22" s="219"/>
      <c r="E22" s="219"/>
      <c r="F22" s="219"/>
      <c r="G22" s="219"/>
      <c r="H22" s="220"/>
      <c r="I22" s="222"/>
      <c r="J22" s="223"/>
      <c r="K22" s="223"/>
      <c r="L22" s="223"/>
      <c r="M22" s="224"/>
      <c r="N22" s="186" t="s">
        <v>244</v>
      </c>
      <c r="O22" s="187"/>
      <c r="P22" s="187"/>
      <c r="Q22" s="188"/>
      <c r="R22" s="167"/>
      <c r="S22" s="168"/>
      <c r="T22" s="168"/>
      <c r="U22" s="168"/>
      <c r="V22" s="168"/>
      <c r="W22" s="168"/>
      <c r="X22" s="168"/>
      <c r="Y22" s="168"/>
      <c r="Z22" s="168"/>
      <c r="AA22" s="168"/>
      <c r="AB22" s="168"/>
      <c r="AC22" s="168"/>
      <c r="AD22" s="169"/>
      <c r="BD22" s="23"/>
      <c r="BE22" s="23"/>
      <c r="BF22" s="23"/>
      <c r="BG22" s="23"/>
    </row>
    <row r="23" spans="1:59" ht="19.5" customHeight="1">
      <c r="A23" s="221"/>
      <c r="B23" s="219"/>
      <c r="C23" s="219"/>
      <c r="D23" s="219"/>
      <c r="E23" s="219"/>
      <c r="F23" s="219"/>
      <c r="G23" s="219"/>
      <c r="H23" s="220"/>
      <c r="I23" s="222"/>
      <c r="J23" s="223"/>
      <c r="K23" s="223"/>
      <c r="L23" s="223"/>
      <c r="M23" s="224"/>
      <c r="N23" s="186" t="s">
        <v>245</v>
      </c>
      <c r="O23" s="187"/>
      <c r="P23" s="187"/>
      <c r="Q23" s="188"/>
      <c r="R23" s="248"/>
      <c r="S23" s="192"/>
      <c r="T23" s="30" t="s">
        <v>269</v>
      </c>
      <c r="U23" s="192"/>
      <c r="V23" s="193"/>
      <c r="W23" s="170"/>
      <c r="X23" s="170"/>
      <c r="Y23" s="170"/>
      <c r="Z23" s="170"/>
      <c r="AA23" s="170"/>
      <c r="AB23" s="170"/>
      <c r="AC23" s="170"/>
      <c r="AD23" s="171"/>
      <c r="BD23" s="23"/>
      <c r="BE23" s="23"/>
      <c r="BF23" s="23"/>
      <c r="BG23" s="23"/>
    </row>
    <row r="24" spans="1:59" ht="19.5" customHeight="1">
      <c r="A24" s="221"/>
      <c r="B24" s="219"/>
      <c r="C24" s="219"/>
      <c r="D24" s="219"/>
      <c r="E24" s="219"/>
      <c r="F24" s="219"/>
      <c r="G24" s="219"/>
      <c r="H24" s="220"/>
      <c r="I24" s="222"/>
      <c r="J24" s="223"/>
      <c r="K24" s="223"/>
      <c r="L24" s="223"/>
      <c r="M24" s="224"/>
      <c r="N24" s="247" t="s">
        <v>225</v>
      </c>
      <c r="O24" s="247"/>
      <c r="P24" s="247"/>
      <c r="Q24" s="247"/>
      <c r="R24" s="172"/>
      <c r="S24" s="172"/>
      <c r="T24" s="172"/>
      <c r="U24" s="172"/>
      <c r="V24" s="172"/>
      <c r="W24" s="172"/>
      <c r="X24" s="172"/>
      <c r="Y24" s="172"/>
      <c r="Z24" s="172"/>
      <c r="AA24" s="172"/>
      <c r="AB24" s="172"/>
      <c r="AC24" s="172"/>
      <c r="AD24" s="173"/>
      <c r="BD24" s="23"/>
      <c r="BE24" s="23"/>
      <c r="BF24" s="23"/>
      <c r="BG24" s="23"/>
    </row>
    <row r="25" spans="1:59" ht="19.5" customHeight="1">
      <c r="A25" s="221"/>
      <c r="B25" s="219"/>
      <c r="C25" s="219"/>
      <c r="D25" s="219"/>
      <c r="E25" s="219"/>
      <c r="F25" s="219"/>
      <c r="G25" s="219"/>
      <c r="H25" s="220"/>
      <c r="I25" s="222"/>
      <c r="J25" s="223"/>
      <c r="K25" s="223"/>
      <c r="L25" s="223"/>
      <c r="M25" s="224"/>
      <c r="N25" s="186" t="s">
        <v>260</v>
      </c>
      <c r="O25" s="187"/>
      <c r="P25" s="187"/>
      <c r="Q25" s="188"/>
      <c r="R25" s="190"/>
      <c r="S25" s="190"/>
      <c r="T25" s="190"/>
      <c r="U25" s="190"/>
      <c r="V25" s="190"/>
      <c r="W25" s="190"/>
      <c r="X25" s="190"/>
      <c r="Y25" s="190"/>
      <c r="Z25" s="190"/>
      <c r="AA25" s="190"/>
      <c r="AB25" s="190"/>
      <c r="AC25" s="190"/>
      <c r="AD25" s="191"/>
      <c r="BD25" s="23"/>
      <c r="BE25" s="23"/>
      <c r="BF25" s="23"/>
      <c r="BG25" s="23"/>
    </row>
    <row r="26" spans="1:59" ht="19.5" customHeight="1">
      <c r="A26" s="221"/>
      <c r="B26" s="219"/>
      <c r="C26" s="219"/>
      <c r="D26" s="219"/>
      <c r="E26" s="219"/>
      <c r="F26" s="219"/>
      <c r="G26" s="219"/>
      <c r="H26" s="220"/>
      <c r="I26" s="222"/>
      <c r="J26" s="223"/>
      <c r="K26" s="223"/>
      <c r="L26" s="223"/>
      <c r="M26" s="224"/>
      <c r="N26" s="186" t="s">
        <v>246</v>
      </c>
      <c r="O26" s="187"/>
      <c r="P26" s="187"/>
      <c r="Q26" s="188"/>
      <c r="R26" s="249"/>
      <c r="S26" s="249"/>
      <c r="T26" s="249"/>
      <c r="U26" s="249"/>
      <c r="V26" s="249"/>
      <c r="W26" s="249"/>
      <c r="X26" s="249"/>
      <c r="Y26" s="249"/>
      <c r="Z26" s="249"/>
      <c r="AA26" s="249"/>
      <c r="AB26" s="249"/>
      <c r="AC26" s="249"/>
      <c r="AD26" s="250"/>
      <c r="BD26" s="23"/>
      <c r="BE26" s="23"/>
      <c r="BF26" s="23"/>
      <c r="BG26" s="23"/>
    </row>
    <row r="27" spans="1:59" ht="19.5" customHeight="1">
      <c r="A27" s="228"/>
      <c r="B27" s="229"/>
      <c r="C27" s="229"/>
      <c r="D27" s="229"/>
      <c r="E27" s="229"/>
      <c r="F27" s="229"/>
      <c r="G27" s="229"/>
      <c r="H27" s="230"/>
      <c r="I27" s="234"/>
      <c r="J27" s="235"/>
      <c r="K27" s="235"/>
      <c r="L27" s="235"/>
      <c r="M27" s="236"/>
      <c r="N27" s="186" t="s">
        <v>247</v>
      </c>
      <c r="O27" s="187"/>
      <c r="P27" s="187"/>
      <c r="Q27" s="188"/>
      <c r="R27" s="249"/>
      <c r="S27" s="249"/>
      <c r="T27" s="249"/>
      <c r="U27" s="249"/>
      <c r="V27" s="249"/>
      <c r="W27" s="249"/>
      <c r="X27" s="249"/>
      <c r="Y27" s="249"/>
      <c r="Z27" s="249"/>
      <c r="AA27" s="249"/>
      <c r="AB27" s="249"/>
      <c r="AC27" s="249"/>
      <c r="AD27" s="250"/>
      <c r="BD27" s="23"/>
      <c r="BE27" s="23"/>
      <c r="BF27" s="23"/>
      <c r="BG27" s="23"/>
    </row>
    <row r="28" spans="1:59" ht="19.5" customHeight="1">
      <c r="A28" s="211" t="s">
        <v>226</v>
      </c>
      <c r="B28" s="212"/>
      <c r="C28" s="212"/>
      <c r="D28" s="212"/>
      <c r="E28" s="212"/>
      <c r="F28" s="212"/>
      <c r="G28" s="212"/>
      <c r="H28" s="212"/>
      <c r="I28" s="249"/>
      <c r="J28" s="249"/>
      <c r="K28" s="249"/>
      <c r="L28" s="249"/>
      <c r="M28" s="249"/>
      <c r="N28" s="259" t="s">
        <v>274</v>
      </c>
      <c r="O28" s="260"/>
      <c r="P28" s="260"/>
      <c r="Q28" s="260"/>
      <c r="R28" s="256"/>
      <c r="S28" s="257"/>
      <c r="T28" s="257"/>
      <c r="U28" s="257"/>
      <c r="V28" s="257"/>
      <c r="W28" s="210" t="s">
        <v>275</v>
      </c>
      <c r="X28" s="210"/>
      <c r="Y28" s="210"/>
      <c r="Z28" s="257"/>
      <c r="AA28" s="257"/>
      <c r="AB28" s="257"/>
      <c r="AC28" s="257"/>
      <c r="AD28" s="258"/>
      <c r="AG28" s="253" t="str">
        <f>IF(I28="","",IF(I28=CC5,"ここに証明書取得日、番号を記入してください","ここは記入しないでください"))</f>
        <v/>
      </c>
      <c r="AH28" s="254"/>
      <c r="AI28" s="254"/>
      <c r="AJ28" s="254"/>
      <c r="AK28" s="254"/>
      <c r="AL28" s="254"/>
      <c r="AM28" s="254"/>
      <c r="AN28" s="254"/>
      <c r="AO28" s="254"/>
      <c r="AP28" s="254"/>
      <c r="AQ28" s="255"/>
    </row>
    <row r="29" spans="1:59" ht="19.5" customHeight="1">
      <c r="A29" s="211" t="s">
        <v>227</v>
      </c>
      <c r="B29" s="212"/>
      <c r="C29" s="212"/>
      <c r="D29" s="212"/>
      <c r="E29" s="212"/>
      <c r="F29" s="212"/>
      <c r="G29" s="212"/>
      <c r="H29" s="212"/>
      <c r="I29" s="249"/>
      <c r="J29" s="249"/>
      <c r="K29" s="249"/>
      <c r="L29" s="249"/>
      <c r="M29" s="249"/>
      <c r="N29" s="210" t="s">
        <v>234</v>
      </c>
      <c r="O29" s="210"/>
      <c r="P29" s="210"/>
      <c r="Q29" s="210"/>
      <c r="R29" s="210"/>
      <c r="S29" s="210"/>
      <c r="T29" s="210"/>
      <c r="U29" s="210"/>
      <c r="V29" s="210"/>
      <c r="W29" s="210"/>
      <c r="X29" s="210"/>
      <c r="Y29" s="210"/>
      <c r="Z29" s="210"/>
      <c r="AA29" s="210"/>
      <c r="AB29" s="210"/>
      <c r="AC29" s="210"/>
      <c r="AD29" s="268"/>
    </row>
    <row r="30" spans="1:59" ht="19.5" customHeight="1">
      <c r="A30" s="290" t="s">
        <v>273</v>
      </c>
      <c r="B30" s="226"/>
      <c r="C30" s="226"/>
      <c r="D30" s="226"/>
      <c r="E30" s="226"/>
      <c r="F30" s="226"/>
      <c r="G30" s="226"/>
      <c r="H30" s="227"/>
      <c r="I30" s="249"/>
      <c r="J30" s="249"/>
      <c r="K30" s="249"/>
      <c r="L30" s="249"/>
      <c r="M30" s="249"/>
      <c r="N30" s="210" t="s">
        <v>280</v>
      </c>
      <c r="O30" s="210"/>
      <c r="P30" s="210"/>
      <c r="Q30" s="210"/>
      <c r="R30" s="210"/>
      <c r="S30" s="210"/>
      <c r="T30" s="210" t="s">
        <v>282</v>
      </c>
      <c r="U30" s="210"/>
      <c r="V30" s="210"/>
      <c r="W30" s="210" t="s">
        <v>281</v>
      </c>
      <c r="X30" s="210"/>
      <c r="Y30" s="210"/>
      <c r="Z30" s="210"/>
      <c r="AA30" s="210"/>
      <c r="AB30" s="210" t="s">
        <v>278</v>
      </c>
      <c r="AC30" s="210"/>
      <c r="AD30" s="268"/>
    </row>
    <row r="31" spans="1:59" ht="19.5" customHeight="1">
      <c r="A31" s="228"/>
      <c r="B31" s="229"/>
      <c r="C31" s="229"/>
      <c r="D31" s="229"/>
      <c r="E31" s="229"/>
      <c r="F31" s="229"/>
      <c r="G31" s="229"/>
      <c r="H31" s="230"/>
      <c r="I31" s="249"/>
      <c r="J31" s="249"/>
      <c r="K31" s="249"/>
      <c r="L31" s="249"/>
      <c r="M31" s="249"/>
      <c r="N31" s="249"/>
      <c r="O31" s="249"/>
      <c r="P31" s="249"/>
      <c r="Q31" s="249"/>
      <c r="R31" s="249"/>
      <c r="S31" s="249"/>
      <c r="T31" s="269"/>
      <c r="U31" s="270"/>
      <c r="V31" s="31" t="s">
        <v>283</v>
      </c>
      <c r="W31" s="249"/>
      <c r="X31" s="249"/>
      <c r="Y31" s="249"/>
      <c r="Z31" s="249"/>
      <c r="AA31" s="249"/>
      <c r="AB31" s="269"/>
      <c r="AC31" s="270"/>
      <c r="AD31" s="32" t="s">
        <v>279</v>
      </c>
      <c r="AG31" s="266" t="str">
        <f>IF(I30=CF5,"左欄から国名と割合を記入してください（割合の大きな２国まで）","")</f>
        <v/>
      </c>
      <c r="AH31" s="267"/>
      <c r="AI31" s="267"/>
      <c r="AJ31" s="267"/>
      <c r="AK31" s="267"/>
      <c r="AL31" s="267"/>
      <c r="AM31" s="267"/>
      <c r="AN31" s="267"/>
      <c r="AO31" s="267"/>
      <c r="AP31" s="267"/>
      <c r="AQ31" s="267"/>
      <c r="AR31" s="267"/>
      <c r="AS31" s="267"/>
      <c r="AT31" s="267"/>
      <c r="AU31" s="267"/>
      <c r="AV31" s="267"/>
      <c r="AW31" s="267"/>
      <c r="AX31" s="33"/>
      <c r="AY31" s="34"/>
      <c r="AZ31" s="34"/>
      <c r="BA31" s="34"/>
      <c r="BB31" s="34"/>
    </row>
    <row r="32" spans="1:59" ht="19.5" customHeight="1">
      <c r="A32" s="211" t="s">
        <v>321</v>
      </c>
      <c r="B32" s="212"/>
      <c r="C32" s="212"/>
      <c r="D32" s="212"/>
      <c r="E32" s="212"/>
      <c r="F32" s="212"/>
      <c r="G32" s="212"/>
      <c r="H32" s="212"/>
      <c r="I32" s="269"/>
      <c r="J32" s="270"/>
      <c r="K32" s="270"/>
      <c r="L32" s="270"/>
      <c r="M32" s="270"/>
      <c r="N32" s="235"/>
      <c r="O32" s="235"/>
      <c r="P32" s="235"/>
      <c r="Q32" s="236"/>
      <c r="R32" s="282" t="s">
        <v>237</v>
      </c>
      <c r="S32" s="283"/>
      <c r="T32" s="283"/>
      <c r="U32" s="284"/>
      <c r="V32" s="249"/>
      <c r="W32" s="249"/>
      <c r="X32" s="249"/>
      <c r="Y32" s="249"/>
      <c r="Z32" s="249"/>
      <c r="AA32" s="249"/>
      <c r="AB32" s="249"/>
      <c r="AC32" s="249"/>
      <c r="AD32" s="250"/>
    </row>
    <row r="33" spans="1:59" ht="19.5" customHeight="1">
      <c r="A33" s="276" t="s">
        <v>235</v>
      </c>
      <c r="B33" s="277"/>
      <c r="C33" s="277"/>
      <c r="D33" s="277"/>
      <c r="E33" s="277"/>
      <c r="F33" s="277"/>
      <c r="G33" s="277"/>
      <c r="H33" s="277"/>
      <c r="I33" s="249"/>
      <c r="J33" s="249"/>
      <c r="K33" s="249"/>
      <c r="L33" s="249"/>
      <c r="M33" s="249"/>
      <c r="N33" s="249"/>
      <c r="O33" s="249"/>
      <c r="P33" s="249"/>
      <c r="Q33" s="249"/>
      <c r="R33" s="247" t="s">
        <v>236</v>
      </c>
      <c r="S33" s="247"/>
      <c r="T33" s="247"/>
      <c r="U33" s="247"/>
      <c r="V33" s="249"/>
      <c r="W33" s="249"/>
      <c r="X33" s="249"/>
      <c r="Y33" s="249"/>
      <c r="Z33" s="249"/>
      <c r="AA33" s="249"/>
      <c r="AB33" s="249"/>
      <c r="AC33" s="249"/>
      <c r="AD33" s="250"/>
    </row>
    <row r="34" spans="1:59" ht="19.5" customHeight="1" thickBot="1">
      <c r="A34" s="293" t="s">
        <v>249</v>
      </c>
      <c r="B34" s="294"/>
      <c r="C34" s="294"/>
      <c r="D34" s="294"/>
      <c r="E34" s="294"/>
      <c r="F34" s="294"/>
      <c r="G34" s="294"/>
      <c r="H34" s="295"/>
      <c r="I34" s="279"/>
      <c r="J34" s="280"/>
      <c r="K34" s="280"/>
      <c r="L34" s="280"/>
      <c r="M34" s="280"/>
      <c r="N34" s="280"/>
      <c r="O34" s="280"/>
      <c r="P34" s="280"/>
      <c r="Q34" s="280"/>
      <c r="R34" s="280"/>
      <c r="S34" s="280"/>
      <c r="T34" s="280"/>
      <c r="U34" s="280"/>
      <c r="V34" s="280"/>
      <c r="W34" s="280"/>
      <c r="X34" s="280"/>
      <c r="Y34" s="280"/>
      <c r="Z34" s="280"/>
      <c r="AA34" s="280"/>
      <c r="AB34" s="280"/>
      <c r="AC34" s="280"/>
      <c r="AD34" s="281"/>
    </row>
    <row r="35" spans="1:59" ht="19.5" customHeight="1" thickBot="1"/>
    <row r="36" spans="1:59" ht="19.5" customHeight="1" thickBot="1">
      <c r="A36" s="203" t="s">
        <v>262</v>
      </c>
      <c r="B36" s="204"/>
      <c r="C36" s="204"/>
      <c r="D36" s="204"/>
      <c r="E36" s="204"/>
      <c r="F36" s="200" t="s">
        <v>263</v>
      </c>
      <c r="G36" s="201"/>
      <c r="H36" s="201" t="s">
        <v>362</v>
      </c>
      <c r="I36" s="201"/>
      <c r="J36" s="11"/>
      <c r="K36" s="12" t="s">
        <v>359</v>
      </c>
      <c r="L36" s="148" t="s">
        <v>265</v>
      </c>
      <c r="M36" s="274" t="s">
        <v>360</v>
      </c>
      <c r="N36" s="274"/>
      <c r="O36" s="274"/>
      <c r="P36" s="274"/>
      <c r="Q36" s="13" t="s">
        <v>266</v>
      </c>
      <c r="R36" s="271" t="s">
        <v>239</v>
      </c>
      <c r="S36" s="272"/>
      <c r="T36" s="272"/>
      <c r="U36" s="272"/>
      <c r="V36" s="272"/>
      <c r="W36" s="272"/>
      <c r="X36" s="273"/>
      <c r="Y36" s="263"/>
      <c r="Z36" s="264"/>
      <c r="AA36" s="264"/>
      <c r="AB36" s="264"/>
      <c r="AC36" s="264"/>
      <c r="AD36" s="265"/>
    </row>
    <row r="37" spans="1:59" ht="19.5" customHeight="1">
      <c r="A37" s="287" t="s">
        <v>192</v>
      </c>
      <c r="B37" s="288"/>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9"/>
      <c r="AK37" s="23"/>
      <c r="AL37" s="23"/>
      <c r="AM37" s="23"/>
      <c r="AN37" s="23"/>
      <c r="AO37" s="23"/>
    </row>
    <row r="38" spans="1:59" ht="19.5" customHeight="1">
      <c r="A38" s="146" t="s">
        <v>193</v>
      </c>
      <c r="B38" s="145" t="s">
        <v>194</v>
      </c>
      <c r="C38" s="145" t="s">
        <v>195</v>
      </c>
      <c r="D38" s="145" t="s">
        <v>196</v>
      </c>
      <c r="E38" s="145" t="s">
        <v>197</v>
      </c>
      <c r="F38" s="145" t="s">
        <v>198</v>
      </c>
      <c r="G38" s="145" t="s">
        <v>199</v>
      </c>
      <c r="H38" s="145" t="s">
        <v>200</v>
      </c>
      <c r="I38" s="145" t="s">
        <v>201</v>
      </c>
      <c r="J38" s="145" t="s">
        <v>202</v>
      </c>
      <c r="K38" s="145" t="s">
        <v>203</v>
      </c>
      <c r="L38" s="145" t="s">
        <v>204</v>
      </c>
      <c r="M38" s="145" t="s">
        <v>205</v>
      </c>
      <c r="N38" s="145" t="s">
        <v>206</v>
      </c>
      <c r="O38" s="145" t="s">
        <v>207</v>
      </c>
      <c r="P38" s="145" t="s">
        <v>208</v>
      </c>
      <c r="Q38" s="145" t="s">
        <v>209</v>
      </c>
      <c r="R38" s="145" t="s">
        <v>210</v>
      </c>
      <c r="S38" s="145" t="s">
        <v>211</v>
      </c>
      <c r="T38" s="145" t="s">
        <v>212</v>
      </c>
      <c r="U38" s="145" t="s">
        <v>213</v>
      </c>
      <c r="V38" s="145" t="s">
        <v>214</v>
      </c>
      <c r="W38" s="145" t="s">
        <v>215</v>
      </c>
      <c r="X38" s="145" t="s">
        <v>216</v>
      </c>
      <c r="Y38" s="145" t="s">
        <v>217</v>
      </c>
      <c r="Z38" s="145" t="s">
        <v>218</v>
      </c>
      <c r="AA38" s="145" t="s">
        <v>219</v>
      </c>
      <c r="AB38" s="145" t="s">
        <v>220</v>
      </c>
      <c r="AC38" s="144" t="s">
        <v>221</v>
      </c>
      <c r="AD38" s="147" t="s">
        <v>270</v>
      </c>
      <c r="AG38" s="2" t="s">
        <v>241</v>
      </c>
      <c r="BD38" s="23"/>
      <c r="BE38" s="23"/>
      <c r="BF38" s="23"/>
      <c r="BG38" s="23"/>
    </row>
    <row r="39" spans="1:59" ht="19.5" customHeight="1" thickBot="1">
      <c r="A39" s="24"/>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6"/>
      <c r="AD39" s="27"/>
      <c r="AG39" s="29" t="s">
        <v>376</v>
      </c>
      <c r="BD39" s="23"/>
      <c r="BE39" s="23"/>
      <c r="BF39" s="23"/>
      <c r="BG39" s="23"/>
    </row>
    <row r="40" spans="1:59" ht="19.5" customHeight="1">
      <c r="A40" s="296" t="s">
        <v>354</v>
      </c>
      <c r="B40" s="297"/>
      <c r="C40" s="297"/>
      <c r="D40" s="297"/>
      <c r="E40" s="297"/>
      <c r="F40" s="297"/>
      <c r="G40" s="297"/>
      <c r="H40" s="297"/>
      <c r="I40" s="261"/>
      <c r="J40" s="261"/>
      <c r="K40" s="261"/>
      <c r="L40" s="261"/>
      <c r="M40" s="275"/>
      <c r="N40" s="275"/>
      <c r="O40" s="275"/>
      <c r="P40" s="275"/>
      <c r="Q40" s="275"/>
      <c r="R40" s="275"/>
      <c r="S40" s="275"/>
      <c r="T40" s="261" t="s">
        <v>254</v>
      </c>
      <c r="U40" s="278"/>
      <c r="V40" s="35"/>
      <c r="W40" s="35"/>
      <c r="X40" s="35"/>
      <c r="Y40" s="35"/>
      <c r="Z40" s="35"/>
      <c r="AA40" s="35"/>
      <c r="AB40" s="35"/>
      <c r="AC40" s="35"/>
      <c r="AG40" s="29" t="s">
        <v>298</v>
      </c>
    </row>
    <row r="41" spans="1:59" ht="19.5" customHeight="1">
      <c r="A41" s="211" t="s">
        <v>250</v>
      </c>
      <c r="B41" s="212"/>
      <c r="C41" s="212"/>
      <c r="D41" s="212"/>
      <c r="E41" s="212"/>
      <c r="F41" s="212"/>
      <c r="G41" s="212"/>
      <c r="H41" s="212"/>
      <c r="I41" s="170"/>
      <c r="J41" s="170"/>
      <c r="K41" s="170"/>
      <c r="L41" s="170"/>
      <c r="M41" s="262"/>
      <c r="N41" s="262"/>
      <c r="O41" s="262"/>
      <c r="P41" s="262"/>
      <c r="Q41" s="262"/>
      <c r="R41" s="262"/>
      <c r="S41" s="262"/>
      <c r="T41" s="170" t="s">
        <v>254</v>
      </c>
      <c r="U41" s="171"/>
      <c r="V41" s="35"/>
      <c r="W41" s="35"/>
      <c r="X41" s="35"/>
      <c r="Y41" s="35"/>
      <c r="Z41" s="35"/>
      <c r="AA41" s="35"/>
      <c r="AB41" s="35"/>
      <c r="AC41" s="35"/>
    </row>
    <row r="42" spans="1:59" ht="19.5" customHeight="1">
      <c r="A42" s="211" t="s">
        <v>355</v>
      </c>
      <c r="B42" s="212"/>
      <c r="C42" s="212"/>
      <c r="D42" s="212"/>
      <c r="E42" s="212"/>
      <c r="F42" s="212"/>
      <c r="G42" s="212"/>
      <c r="H42" s="212"/>
      <c r="I42" s="170"/>
      <c r="J42" s="170"/>
      <c r="K42" s="170"/>
      <c r="L42" s="170"/>
      <c r="M42" s="262"/>
      <c r="N42" s="262"/>
      <c r="O42" s="262"/>
      <c r="P42" s="262"/>
      <c r="Q42" s="262"/>
      <c r="R42" s="262"/>
      <c r="S42" s="262"/>
      <c r="T42" s="170" t="s">
        <v>254</v>
      </c>
      <c r="U42" s="171"/>
      <c r="V42" s="35"/>
      <c r="W42" s="35"/>
      <c r="X42" s="35"/>
      <c r="Y42" s="35"/>
      <c r="Z42" s="35"/>
      <c r="AA42" s="35"/>
      <c r="AB42" s="35"/>
      <c r="AC42" s="35"/>
    </row>
    <row r="43" spans="1:59" ht="19.5" customHeight="1">
      <c r="A43" s="211" t="s">
        <v>256</v>
      </c>
      <c r="B43" s="212"/>
      <c r="C43" s="212"/>
      <c r="D43" s="212"/>
      <c r="E43" s="212"/>
      <c r="F43" s="212"/>
      <c r="G43" s="212"/>
      <c r="H43" s="212"/>
      <c r="I43" s="170"/>
      <c r="J43" s="170"/>
      <c r="K43" s="170"/>
      <c r="L43" s="170"/>
      <c r="M43" s="292"/>
      <c r="N43" s="292"/>
      <c r="O43" s="292"/>
      <c r="P43" s="292"/>
      <c r="Q43" s="292"/>
      <c r="R43" s="292"/>
      <c r="S43" s="292"/>
      <c r="T43" s="170" t="s">
        <v>257</v>
      </c>
      <c r="U43" s="171"/>
      <c r="V43" s="35"/>
      <c r="W43" s="35"/>
      <c r="X43" s="35"/>
      <c r="Y43" s="35"/>
      <c r="Z43" s="35"/>
      <c r="AA43" s="35"/>
      <c r="AB43" s="35"/>
      <c r="AC43" s="35"/>
    </row>
    <row r="44" spans="1:59" ht="19.5" customHeight="1">
      <c r="A44" s="211" t="s">
        <v>251</v>
      </c>
      <c r="B44" s="212"/>
      <c r="C44" s="212"/>
      <c r="D44" s="212"/>
      <c r="E44" s="212"/>
      <c r="F44" s="212"/>
      <c r="G44" s="212"/>
      <c r="H44" s="212"/>
      <c r="I44" s="170" t="s">
        <v>252</v>
      </c>
      <c r="J44" s="170"/>
      <c r="K44" s="170"/>
      <c r="L44" s="170"/>
      <c r="M44" s="262"/>
      <c r="N44" s="262"/>
      <c r="O44" s="262"/>
      <c r="P44" s="262"/>
      <c r="Q44" s="262"/>
      <c r="R44" s="262"/>
      <c r="S44" s="262"/>
      <c r="T44" s="170" t="s">
        <v>255</v>
      </c>
      <c r="U44" s="171"/>
      <c r="V44" s="35"/>
      <c r="W44" s="35"/>
      <c r="X44" s="35"/>
      <c r="Y44" s="35"/>
      <c r="Z44" s="35"/>
      <c r="AA44" s="35"/>
      <c r="AB44" s="35"/>
      <c r="AC44" s="35"/>
    </row>
    <row r="45" spans="1:59" ht="19.5" customHeight="1" thickBot="1">
      <c r="A45" s="237"/>
      <c r="B45" s="238"/>
      <c r="C45" s="238"/>
      <c r="D45" s="238"/>
      <c r="E45" s="238"/>
      <c r="F45" s="238"/>
      <c r="G45" s="238"/>
      <c r="H45" s="238"/>
      <c r="I45" s="285" t="s">
        <v>253</v>
      </c>
      <c r="J45" s="285"/>
      <c r="K45" s="285"/>
      <c r="L45" s="285"/>
      <c r="M45" s="291"/>
      <c r="N45" s="291"/>
      <c r="O45" s="291"/>
      <c r="P45" s="291"/>
      <c r="Q45" s="291"/>
      <c r="R45" s="291"/>
      <c r="S45" s="291"/>
      <c r="T45" s="285" t="s">
        <v>255</v>
      </c>
      <c r="U45" s="286"/>
      <c r="V45" s="35"/>
      <c r="W45" s="35"/>
      <c r="X45" s="35"/>
      <c r="Y45" s="35"/>
      <c r="Z45" s="35"/>
      <c r="AA45" s="35"/>
      <c r="AB45" s="35"/>
      <c r="AC45" s="35"/>
    </row>
    <row r="46" spans="1:59" ht="19.5" customHeight="1"/>
    <row r="47" spans="1:59" ht="19.5" customHeight="1"/>
  </sheetData>
  <sheetProtection selectLockedCells="1"/>
  <mergeCells count="146">
    <mergeCell ref="A44:H45"/>
    <mergeCell ref="T44:U44"/>
    <mergeCell ref="T45:U45"/>
    <mergeCell ref="A37:AD37"/>
    <mergeCell ref="A42:H42"/>
    <mergeCell ref="A28:H28"/>
    <mergeCell ref="W28:Y28"/>
    <mergeCell ref="I44:L44"/>
    <mergeCell ref="I45:L45"/>
    <mergeCell ref="I30:M31"/>
    <mergeCell ref="A30:H31"/>
    <mergeCell ref="A43:H43"/>
    <mergeCell ref="M44:S44"/>
    <mergeCell ref="M45:S45"/>
    <mergeCell ref="T43:U43"/>
    <mergeCell ref="M43:S43"/>
    <mergeCell ref="I43:L43"/>
    <mergeCell ref="A34:H34"/>
    <mergeCell ref="A40:H40"/>
    <mergeCell ref="A41:H41"/>
    <mergeCell ref="T41:U41"/>
    <mergeCell ref="A29:H29"/>
    <mergeCell ref="A32:H32"/>
    <mergeCell ref="I29:M29"/>
    <mergeCell ref="N30:S30"/>
    <mergeCell ref="W31:AA31"/>
    <mergeCell ref="T31:U31"/>
    <mergeCell ref="M36:P36"/>
    <mergeCell ref="M40:S40"/>
    <mergeCell ref="A33:H33"/>
    <mergeCell ref="I33:Q33"/>
    <mergeCell ref="N31:S31"/>
    <mergeCell ref="T40:U40"/>
    <mergeCell ref="I32:Q32"/>
    <mergeCell ref="A36:E36"/>
    <mergeCell ref="F36:G36"/>
    <mergeCell ref="I34:AD34"/>
    <mergeCell ref="R33:U33"/>
    <mergeCell ref="R32:U32"/>
    <mergeCell ref="I42:L42"/>
    <mergeCell ref="AG28:AQ28"/>
    <mergeCell ref="R28:V28"/>
    <mergeCell ref="Z28:AD28"/>
    <mergeCell ref="I28:M28"/>
    <mergeCell ref="N26:Q26"/>
    <mergeCell ref="T42:U42"/>
    <mergeCell ref="N28:Q28"/>
    <mergeCell ref="N27:Q27"/>
    <mergeCell ref="I40:L40"/>
    <mergeCell ref="I41:L41"/>
    <mergeCell ref="M41:S41"/>
    <mergeCell ref="M42:S42"/>
    <mergeCell ref="Y36:AD36"/>
    <mergeCell ref="AG31:AW31"/>
    <mergeCell ref="N29:AD29"/>
    <mergeCell ref="AB30:AD30"/>
    <mergeCell ref="AB31:AC31"/>
    <mergeCell ref="W30:AA30"/>
    <mergeCell ref="T30:V30"/>
    <mergeCell ref="R36:X36"/>
    <mergeCell ref="H36:I36"/>
    <mergeCell ref="V32:AD32"/>
    <mergeCell ref="V33:AD33"/>
    <mergeCell ref="A18:H27"/>
    <mergeCell ref="I18:M27"/>
    <mergeCell ref="A9:H9"/>
    <mergeCell ref="A10:H10"/>
    <mergeCell ref="A11:H11"/>
    <mergeCell ref="A14:H14"/>
    <mergeCell ref="I11:J11"/>
    <mergeCell ref="L11:M11"/>
    <mergeCell ref="I14:Q14"/>
    <mergeCell ref="N13:AD13"/>
    <mergeCell ref="V14:AD14"/>
    <mergeCell ref="N16:Q16"/>
    <mergeCell ref="N19:Q19"/>
    <mergeCell ref="N21:Q21"/>
    <mergeCell ref="N22:Q22"/>
    <mergeCell ref="N24:Q24"/>
    <mergeCell ref="N25:Q25"/>
    <mergeCell ref="R23:S23"/>
    <mergeCell ref="R26:AD26"/>
    <mergeCell ref="R27:AD27"/>
    <mergeCell ref="R19:AD19"/>
    <mergeCell ref="R20:AD20"/>
    <mergeCell ref="N11:AD11"/>
    <mergeCell ref="R18:AD18"/>
    <mergeCell ref="R12:U12"/>
    <mergeCell ref="N12:Q12"/>
    <mergeCell ref="N15:Q15"/>
    <mergeCell ref="N17:Q17"/>
    <mergeCell ref="I9:AD9"/>
    <mergeCell ref="I10:AD10"/>
    <mergeCell ref="R17:AD17"/>
    <mergeCell ref="I13:M13"/>
    <mergeCell ref="A15:H17"/>
    <mergeCell ref="I15:M17"/>
    <mergeCell ref="I12:M12"/>
    <mergeCell ref="R25:AD25"/>
    <mergeCell ref="U23:V23"/>
    <mergeCell ref="AI4:AM4"/>
    <mergeCell ref="X1:AA1"/>
    <mergeCell ref="S1:W1"/>
    <mergeCell ref="F1:R1"/>
    <mergeCell ref="AI7:AK7"/>
    <mergeCell ref="AL7:AM7"/>
    <mergeCell ref="AI8:AK8"/>
    <mergeCell ref="AL8:AM8"/>
    <mergeCell ref="AI9:AK9"/>
    <mergeCell ref="AL9:AM9"/>
    <mergeCell ref="AI5:AK5"/>
    <mergeCell ref="AL5:AM5"/>
    <mergeCell ref="AI6:AK6"/>
    <mergeCell ref="AL6:AM6"/>
    <mergeCell ref="A4:H4"/>
    <mergeCell ref="I4:Q4"/>
    <mergeCell ref="I5:Q5"/>
    <mergeCell ref="R5:V5"/>
    <mergeCell ref="C2:D2"/>
    <mergeCell ref="A5:H5"/>
    <mergeCell ref="A6:H6"/>
    <mergeCell ref="A7:H7"/>
    <mergeCell ref="E2:AB2"/>
    <mergeCell ref="AD1:AF1"/>
    <mergeCell ref="W5:AD5"/>
    <mergeCell ref="BX12:CF12"/>
    <mergeCell ref="R21:AD21"/>
    <mergeCell ref="R22:AD22"/>
    <mergeCell ref="W23:AD23"/>
    <mergeCell ref="R24:AD24"/>
    <mergeCell ref="AI10:AK10"/>
    <mergeCell ref="AL10:AM10"/>
    <mergeCell ref="AI11:AK11"/>
    <mergeCell ref="AL11:AM11"/>
    <mergeCell ref="V12:AD12"/>
    <mergeCell ref="R16:AD16"/>
    <mergeCell ref="R14:U14"/>
    <mergeCell ref="I6:AD6"/>
    <mergeCell ref="I7:AD7"/>
    <mergeCell ref="I8:AD8"/>
    <mergeCell ref="R15:AD15"/>
    <mergeCell ref="N23:Q23"/>
    <mergeCell ref="N18:Q18"/>
    <mergeCell ref="N20:Q20"/>
    <mergeCell ref="A8:H8"/>
    <mergeCell ref="A12:H13"/>
  </mergeCells>
  <phoneticPr fontId="4" type="Hiragana"/>
  <dataValidations xWindow="77" yWindow="733" count="57">
    <dataValidation imeMode="hiragana" allowBlank="1" showInputMessage="1" showErrorMessage="1" promptTitle="代表者役職名　欄" prompt="代表者の役職名を記入してください_x000a_例：代表取締役、代表取締役社長　等" sqref="I8"/>
    <dataValidation imeMode="hiragana" allowBlank="1" showInputMessage="1" showErrorMessage="1" promptTitle="代表者氏名　欄" prompt="代表者の氏名を記入してください_x000a_※氏と名の間にスペースを全角１文字入れてください" sqref="I9 I44:I45 T40:T45"/>
    <dataValidation imeMode="halfKatakana" allowBlank="1"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InputMessage="1" showErrorMessage="1" promptTitle="郵便番号　欄" prompt="郵便区番号を記入してください（はじめの３桁）" sqref="I11:J11 R23:S23"/>
    <dataValidation imeMode="fullAlpha" allowBlank="1" showInputMessage="1" showErrorMessage="1" promptTitle="郵便番号　欄" prompt="町域番号を記入してください（後ろの４桁）" sqref="L11:M11 U23:V23"/>
    <dataValidation imeMode="hiragana" allowBlank="1" showInputMessage="1" showErrorMessage="1" promptTitle="県名　欄" prompt="所在地県名を記入してください" sqref="N12:Q12"/>
    <dataValidation imeMode="hiragana" allowBlank="1" showInputMessage="1" showErrorMessage="1" promptTitle="市区町村名　欄" prompt="所在地の市区町村名を記入してください" sqref="V12"/>
    <dataValidation imeMode="halfAlpha" allowBlank="1" showInputMessage="1" showErrorMessage="1" promptTitle="電話番号　欄" prompt="会社電話番号を記入してください_x000a_03-1111-1000のように局番等の間に&quot;-&quot;を入れてください" sqref="I14:Q14"/>
    <dataValidation imeMode="halfAlpha" allowBlank="1" showInputMessage="1" showErrorMessage="1" promptTitle="FAX番号　欄" prompt="FAXの番号を記入してください_x000a_03-1111-1001のように局番等の間に&quot;-&quot;を入れてください" sqref="V14"/>
    <dataValidation type="list" allowBlank="1" showInputMessage="1" showErrorMessage="1" promptTitle="入札参加希望工種　欄" prompt="入札参加希望工種に「○」を選んでください（複数希望可）" sqref="A39:AD39">
      <formula1>$CE$5:$CE$7</formula1>
    </dataValidation>
    <dataValidation imeMode="hiragana" allowBlank="1" showInputMessage="1" showErrorMessage="1" promptTitle="営業所等名称　欄" prompt="営業所等がある場合はここに名称を記入してください_x000a_左の欄が「有していない」場合は記入しないでください" sqref="R15"/>
    <dataValidation type="list" allowBlank="1" showInputMessage="1" showErrorMessage="1" promptTitle="受任者の有無　欄" prompt="受任者を置く場合は「おいている」を、設置しない場合は「置いていない」を選んでください" sqref="I18:I19">
      <formula1>$CB$5:$CB$7</formula1>
    </dataValidation>
    <dataValidation type="list" allowBlank="1" showInputMessage="1" showErrorMessage="1" promptTitle="適格組合該当　欄" prompt="適格組合該当する場合は「該当する」、しない場合は「該当しない」を選んでください" sqref="I28:M28">
      <formula1>$CC$5:$CC$7</formula1>
    </dataValidation>
    <dataValidation type="list" allowBlank="1" showInputMessage="1" showErrorMessage="1" promptTitle="建災防協会加入　欄" prompt="建災防協会に加入している場合は「加入している」、未加入の場合は「加入していない」を選んでください" sqref="I29:M29">
      <formula1>$CD$5:$CD$7</formula1>
    </dataValidation>
    <dataValidation imeMode="hiragana" allowBlank="1" showInputMessage="1" showErrorMessage="1" promptTitle="申請担当者氏名　欄" prompt="貴社の申請担当者氏名（漢字）を記入してください_x000a_※氏と名の間にスペースを入れてください" sqref="I32:Q32"/>
    <dataValidation imeMode="halfKatakana" allowBlank="1" showInputMessage="1" showErrorMessage="1" promptTitle="担当者（フリガナ）　欄" prompt="貴社の担当者氏名フリガナ（カタカナ）を記入してください_x000a_※氏と名の間にスペースを入れてください" sqref="V32"/>
    <dataValidation imeMode="halfAlpha" allowBlank="1"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33:Q33"/>
    <dataValidation imeMode="hiragana" allowBlank="1" showInputMessage="1" showErrorMessage="1" promptTitle="所属名・内線　欄" prompt="貴社の担当者所属名、内線を記入してください_x000a_例：総務課総務係　内線１１１" sqref="V33"/>
    <dataValidation imeMode="hiragana" allowBlank="1"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InputMessage="1" showErrorMessage="1" promptTitle="担当者メールアドレス　欄" prompt="担当者のメールアドレスを記入してください_x000a_※実務レベルの連絡先です（本店か代理人内の部署）" sqref="I34"/>
    <dataValidation imeMode="halfKatakana" allowBlank="1"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InputMessage="1" showErrorMessage="1" promptTitle="営業所等所在地（よみ）　欄" prompt="上記営業所等所在地のよみを記入してください_x000a_" sqref="R25"/>
    <dataValidation type="list" allowBlank="1" showInputMessage="1" showErrorMessage="1" promptTitle="許可者　欄" prompt="大臣か知事かを選んでください" sqref="F36:G36">
      <formula1>$BY$5:$BY$7</formula1>
    </dataValidation>
    <dataValidation type="list" allowBlank="1" showInputMessage="1" showErrorMessage="1" promptTitle="特定、一般の別　欄" prompt="特定か一般どちらかを選んでください_x000a_また、工種により特定と一般両方がある場合は特・般を選んでください" sqref="H36:I36">
      <formula1>$BZ$5:$BZ$7</formula1>
    </dataValidation>
    <dataValidation imeMode="disabled" allowBlank="1" showInputMessage="1" showErrorMessage="1" promptTitle="無効　欄" prompt="右の着色部分に記入してください" sqref="I40:L43"/>
    <dataValidation imeMode="halfAlpha" allowBlank="1" showInputMessage="1" showErrorMessage="1" promptTitle="許可番号　欄" prompt="建設業許可番号を記入してください" sqref="M36"/>
    <dataValidation imeMode="halfAlpha" allowBlank="1" showInputMessage="1" showErrorMessage="1" promptTitle="都道府県コード　欄" prompt="都道府県コード（経営事項審査結果通知書の許可番号の上2桁）を記入してください。_x000a__x000a_例：大臣許可　 →00_x000a_　　　栃木県知事→09_x000a_　　" sqref="K36"/>
    <dataValidation type="list" allowBlank="1" showInputMessage="1" showErrorMessage="1" promptTitle="市内営業所等有無　欄" prompt="大田原市内に営業所等を有しているかを選んでください_x000a_なお、有の場合は右の欄に営業所名と所在地を記入してください" sqref="I15:M17">
      <formula1>$CA$5:$CA$7</formula1>
    </dataValidation>
    <dataValidation imeMode="halfAlpha" allowBlank="1" showInputMessage="1" showErrorMessage="1" promptTitle="資本金額　欄" prompt="「資本金額」を入力してください" sqref="M40:S40"/>
    <dataValidation imeMode="halfAlpha" allowBlank="1" showInputMessage="1" showErrorMessage="1" promptTitle="自己資本額　欄" prompt="「自己資本額」を記入してください_x000a_※「自己資本」とは異なります" sqref="M41:S41"/>
    <dataValidation imeMode="halfAlpha" allowBlank="1" showInputMessage="1" showErrorMessage="1" promptTitle="完成工事高合計　欄" prompt="「完成工事高年平均合計」を記入してください" sqref="M42:S42"/>
    <dataValidation imeMode="halfAlpha" allowBlank="1" showInputMessage="1" showErrorMessage="1" promptTitle="技術者職員　欄" prompt="技術職員数を記入してください" sqref="M44:S44"/>
    <dataValidation imeMode="halfAlpha" allowBlank="1" showInputMessage="1" showErrorMessage="1" promptTitle="その他従業員数　欄" prompt="その他従業員数を記入してください_x000a_（役員は含まない）" sqref="M45:S45"/>
    <dataValidation imeMode="halfAlpha" allowBlank="1" showInputMessage="1" showErrorMessage="1" promptTitle="営業年数　欄" prompt="「営業年数」を記入してください" sqref="M43:S43"/>
    <dataValidation imeMode="hiragana" allowBlank="1"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alfAlpha" allowBlank="1" showInputMessage="1" showErrorMessage="1" promptTitle="証明書取得日　欄" prompt="取得日を記入してください_x000a_例：　2017/10/10　のように入力" sqref="R28:V28"/>
    <dataValidation imeMode="halfAlpha" allowBlank="1" showInputMessage="1" showErrorMessage="1" promptTitle="取得番号　欄" prompt="取得番号を記入してください" sqref="Z28:AD28"/>
    <dataValidation allowBlank="1" showInputMessage="1" showErrorMessage="1" promptTitle="建災防協会加入　欄" prompt="建災防協会に加入している場合は「加入している」、未加入の場合は「加入していない」を選んでください" sqref="N30"/>
    <dataValidation type="list" allowBlank="1" showInputMessage="1" showErrorMessage="1" promptTitle="国籍　欄" prompt="外国籍か日本国籍かを選んでください" sqref="I30:M31">
      <formula1>$CF$5:$CF$7</formula1>
    </dataValidation>
    <dataValidation imeMode="hiragana" allowBlank="1" showInputMessage="1" showErrorMessage="1" promptTitle="外資状況　国名　欄" prompt="外資状況の国名を入力してください_x000a_複数ある場合はこの欄から入力してください" sqref="N31:S31"/>
    <dataValidation imeMode="halfAlpha" allowBlank="1" showInputMessage="1" showErrorMessage="1" promptTitle="外資状況　割合　欄" prompt="左欄の外資割合を入力してください_x000a_100% 等_x000a_" sqref="T31:U31 AB31:AC31"/>
    <dataValidation imeMode="hiragana" allowBlank="1" showInputMessage="1" showErrorMessage="1" promptTitle="外資状況国名（2国目）欄" prompt="外資状況２国目を記入してください_x000a_左欄が100％の場合は記入しないでください" sqref="W31:AA31"/>
    <dataValidation imeMode="hiragana" allowBlank="1"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iragana" allowBlank="1" showInputMessage="1" showErrorMessage="1" promptTitle="営業所等所持地　欄" prompt="営業所等の所在地を記入してください。_x000a_なお大田原市からの記載でお願いいたします。_x000a_例：大田原市本町１ー１ー１" sqref="R17:AD17"/>
    <dataValidation imeMode="hiragana" allowBlank="1"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imeMode="halfKatakana" allowBlank="1" showInputMessage="1" showErrorMessage="1" promptTitle="商号又は名称フリガナ欄" prompt="商号又は名称のフリガナを記入してください（半角カタカナ記入）_x000a_法人の種類を表す文字は記載しないでください" sqref="I7:AD7"/>
    <dataValidation imeMode="fullAlpha" allowBlank="1" showInputMessage="1" showErrorMessage="1" promptTitle="経営事項審査基準日　欄" prompt="経営事項審査基準日を記入してください_x000a_例：2020/3/31 " sqref="Y36:AD36"/>
    <dataValidation imeMode="hiragana" allowBlank="1"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 imeMode="hiragana" allowBlank="1" showInputMessage="1" showErrorMessage="1" sqref="AE42:AI47 V40:AD45"/>
    <dataValidation imeMode="halfAlpha" allowBlank="1" showInputMessage="1" showErrorMessage="1" promptTitle="受付番号　欄" prompt="継続申請の方は受付番号を記入してください（５桁の数字）" sqref="W5:AD5"/>
    <dataValidation type="list" allowBlank="1" showInputMessage="1" showErrorMessage="1" promptTitle="申請の区分　欄" prompt="申請の区分を選んでください_x000a_新規：今回初めてまたは以前に登録していたが前回(1年前)の登録なし_x000a_継続：１年前に登録しているが業種を追加する" sqref="I5:Q5">
      <formula1>$BX$5:$BX$6</formula1>
    </dataValidation>
    <dataValidation imeMode="halfAlpha" allowBlank="1" showInputMessage="1" showErrorMessage="1" promptTitle="申請書提出日　欄" prompt="申請書を提出する日付を記入してください。_x000a_例：令和2年12月1日、2020/12/1のように入力してください。" sqref="I4:Q4"/>
  </dataValidations>
  <pageMargins left="0.59055118110236227" right="0.59055118110236227" top="0.59055118110236227" bottom="0.59055118110236227"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B98"/>
  <sheetViews>
    <sheetView view="pageBreakPreview" topLeftCell="A24" zoomScaleNormal="100" zoomScaleSheetLayoutView="100" workbookViewId="0">
      <selection activeCell="D15" sqref="D15"/>
    </sheetView>
  </sheetViews>
  <sheetFormatPr defaultColWidth="9" defaultRowHeight="13.5" outlineLevelRow="1"/>
  <cols>
    <col min="1" max="7" width="1.625" style="2" customWidth="1"/>
    <col min="8" max="35" width="1.75" style="2" customWidth="1"/>
    <col min="36" max="62" width="1.625" style="2" customWidth="1"/>
    <col min="63" max="85" width="1.5" style="2" customWidth="1"/>
    <col min="86" max="182" width="1.375" style="2" customWidth="1"/>
    <col min="183" max="183" width="9" style="2"/>
    <col min="184" max="184" width="21.375" style="2" customWidth="1"/>
    <col min="185" max="16384" width="9" style="2"/>
  </cols>
  <sheetData>
    <row r="1" spans="1:107" hidden="1" outlineLevel="1">
      <c r="H1" s="36">
        <v>1</v>
      </c>
      <c r="I1" s="36">
        <v>2</v>
      </c>
      <c r="J1" s="36">
        <v>3</v>
      </c>
      <c r="K1" s="36">
        <v>4</v>
      </c>
      <c r="L1" s="36">
        <v>5</v>
      </c>
      <c r="M1" s="36">
        <v>6</v>
      </c>
      <c r="N1" s="36">
        <v>7</v>
      </c>
      <c r="O1" s="36">
        <v>8</v>
      </c>
      <c r="P1" s="36">
        <v>9</v>
      </c>
      <c r="Q1" s="36">
        <v>10</v>
      </c>
      <c r="R1" s="36">
        <v>11</v>
      </c>
      <c r="S1" s="36">
        <v>12</v>
      </c>
      <c r="T1" s="36">
        <v>13</v>
      </c>
      <c r="U1" s="36">
        <v>14</v>
      </c>
      <c r="V1" s="36">
        <v>15</v>
      </c>
      <c r="W1" s="36">
        <v>16</v>
      </c>
      <c r="X1" s="36">
        <v>17</v>
      </c>
      <c r="Y1" s="36">
        <v>18</v>
      </c>
      <c r="Z1" s="36">
        <v>19</v>
      </c>
      <c r="AA1" s="36">
        <v>20</v>
      </c>
      <c r="AB1" s="36">
        <v>21</v>
      </c>
      <c r="AC1" s="36">
        <v>22</v>
      </c>
      <c r="AD1" s="36">
        <v>23</v>
      </c>
      <c r="AE1" s="36">
        <v>24</v>
      </c>
      <c r="AF1" s="36">
        <v>25</v>
      </c>
      <c r="AG1" s="36">
        <v>26</v>
      </c>
      <c r="AH1" s="36">
        <v>27</v>
      </c>
      <c r="AI1" s="36">
        <v>28</v>
      </c>
      <c r="AJ1" s="36">
        <v>29</v>
      </c>
      <c r="AK1" s="36">
        <v>30</v>
      </c>
      <c r="AL1" s="36">
        <v>31</v>
      </c>
      <c r="AM1" s="36">
        <v>32</v>
      </c>
      <c r="AN1" s="36">
        <v>33</v>
      </c>
      <c r="AO1" s="36">
        <v>34</v>
      </c>
      <c r="AP1" s="36">
        <v>35</v>
      </c>
      <c r="AQ1" s="36">
        <v>36</v>
      </c>
      <c r="AR1" s="36">
        <v>37</v>
      </c>
      <c r="AS1" s="36">
        <v>38</v>
      </c>
      <c r="AT1" s="36">
        <v>39</v>
      </c>
      <c r="AU1" s="36">
        <v>40</v>
      </c>
      <c r="AV1" s="36">
        <v>41</v>
      </c>
      <c r="AW1" s="36">
        <v>42</v>
      </c>
      <c r="AX1" s="36">
        <v>43</v>
      </c>
      <c r="AY1" s="36">
        <v>44</v>
      </c>
      <c r="AZ1" s="36">
        <v>45</v>
      </c>
      <c r="BA1" s="36">
        <v>46</v>
      </c>
      <c r="BB1" s="36">
        <v>47</v>
      </c>
      <c r="BC1" s="36">
        <v>48</v>
      </c>
      <c r="BD1" s="36">
        <v>49</v>
      </c>
      <c r="BE1" s="36">
        <v>50</v>
      </c>
    </row>
    <row r="2" spans="1:107" hidden="1" outlineLevel="1">
      <c r="H2" s="357">
        <v>1</v>
      </c>
      <c r="I2" s="357"/>
      <c r="J2" s="357">
        <v>2</v>
      </c>
      <c r="K2" s="357"/>
      <c r="L2" s="357">
        <v>3</v>
      </c>
      <c r="M2" s="357"/>
      <c r="N2" s="357">
        <v>4</v>
      </c>
      <c r="O2" s="357"/>
      <c r="P2" s="357">
        <v>5</v>
      </c>
      <c r="Q2" s="357"/>
      <c r="R2" s="357">
        <v>6</v>
      </c>
      <c r="S2" s="357"/>
      <c r="T2" s="357">
        <v>7</v>
      </c>
      <c r="U2" s="357"/>
      <c r="V2" s="357">
        <v>8</v>
      </c>
      <c r="W2" s="357"/>
      <c r="X2" s="357">
        <v>9</v>
      </c>
      <c r="Y2" s="357"/>
      <c r="Z2" s="357">
        <v>10</v>
      </c>
      <c r="AA2" s="357"/>
      <c r="AB2" s="357">
        <v>11</v>
      </c>
      <c r="AC2" s="357"/>
      <c r="AD2" s="357">
        <v>12</v>
      </c>
      <c r="AE2" s="357"/>
      <c r="AF2" s="357">
        <v>13</v>
      </c>
      <c r="AG2" s="357"/>
      <c r="AH2" s="357">
        <v>14</v>
      </c>
      <c r="AI2" s="357"/>
      <c r="AJ2" s="357">
        <v>15</v>
      </c>
      <c r="AK2" s="357"/>
      <c r="AL2" s="357">
        <v>16</v>
      </c>
      <c r="AM2" s="357"/>
      <c r="AN2" s="357">
        <v>17</v>
      </c>
      <c r="AO2" s="357"/>
      <c r="AP2" s="357">
        <v>18</v>
      </c>
      <c r="AQ2" s="357"/>
      <c r="AR2" s="357">
        <v>19</v>
      </c>
      <c r="AS2" s="357"/>
      <c r="AT2" s="357">
        <v>20</v>
      </c>
      <c r="AU2" s="357"/>
      <c r="AV2" s="357">
        <v>21</v>
      </c>
      <c r="AW2" s="357"/>
      <c r="AX2" s="357">
        <v>22</v>
      </c>
      <c r="AY2" s="357"/>
      <c r="AZ2" s="357">
        <v>23</v>
      </c>
      <c r="BA2" s="357"/>
      <c r="BB2" s="357">
        <v>24</v>
      </c>
      <c r="BC2" s="357"/>
      <c r="BD2" s="357">
        <v>25</v>
      </c>
      <c r="BE2" s="357"/>
      <c r="BF2" s="357">
        <v>26</v>
      </c>
      <c r="BG2" s="357"/>
      <c r="BH2" s="357">
        <v>27</v>
      </c>
      <c r="BI2" s="357"/>
      <c r="BJ2" s="357">
        <v>28</v>
      </c>
      <c r="BK2" s="357"/>
      <c r="BL2" s="357">
        <v>29</v>
      </c>
      <c r="BM2" s="357"/>
      <c r="BN2" s="357">
        <v>30</v>
      </c>
      <c r="BO2" s="357"/>
      <c r="BP2" s="357">
        <v>31</v>
      </c>
      <c r="BQ2" s="357"/>
      <c r="BR2" s="357">
        <v>32</v>
      </c>
      <c r="BS2" s="357"/>
      <c r="BT2" s="357">
        <v>33</v>
      </c>
      <c r="BU2" s="357"/>
      <c r="BV2" s="357">
        <v>34</v>
      </c>
      <c r="BW2" s="357"/>
      <c r="BX2" s="357">
        <v>35</v>
      </c>
      <c r="BY2" s="357"/>
      <c r="BZ2" s="357">
        <v>36</v>
      </c>
      <c r="CA2" s="357"/>
      <c r="CB2" s="357">
        <v>37</v>
      </c>
      <c r="CC2" s="357"/>
      <c r="CD2" s="357">
        <v>38</v>
      </c>
      <c r="CE2" s="357"/>
      <c r="CF2" s="357">
        <v>39</v>
      </c>
      <c r="CG2" s="357"/>
      <c r="CH2" s="357">
        <v>40</v>
      </c>
      <c r="CI2" s="357"/>
      <c r="CJ2" s="357">
        <v>41</v>
      </c>
      <c r="CK2" s="357"/>
      <c r="CL2" s="357">
        <v>42</v>
      </c>
      <c r="CM2" s="357"/>
      <c r="CN2" s="357">
        <v>43</v>
      </c>
      <c r="CO2" s="357"/>
      <c r="CP2" s="357">
        <v>44</v>
      </c>
      <c r="CQ2" s="357"/>
      <c r="CR2" s="357">
        <v>45</v>
      </c>
      <c r="CS2" s="357"/>
      <c r="CT2" s="357">
        <v>46</v>
      </c>
      <c r="CU2" s="357"/>
      <c r="CV2" s="357">
        <v>47</v>
      </c>
      <c r="CW2" s="357"/>
      <c r="CX2" s="357">
        <v>48</v>
      </c>
      <c r="CY2" s="357"/>
      <c r="CZ2" s="357">
        <v>49</v>
      </c>
      <c r="DA2" s="357"/>
      <c r="DB2" s="357">
        <v>50</v>
      </c>
      <c r="DC2" s="357"/>
    </row>
    <row r="3" spans="1:107" collapsed="1"/>
    <row r="4" spans="1:107" ht="16.5" customHeight="1" thickBot="1">
      <c r="A4" s="2" t="s">
        <v>64</v>
      </c>
    </row>
    <row r="5" spans="1:107" ht="16.5" customHeight="1" thickBot="1">
      <c r="A5" s="307" t="s">
        <v>0</v>
      </c>
      <c r="B5" s="308"/>
      <c r="C5" s="308"/>
      <c r="D5" s="308"/>
      <c r="E5" s="308"/>
      <c r="F5" s="308"/>
      <c r="G5" s="309"/>
      <c r="H5" s="271" t="str">
        <f>IF(入力シート!I5="","",IF(入力シート!I5=入力シート!BX5,1,2))</f>
        <v/>
      </c>
      <c r="I5" s="273"/>
      <c r="K5" s="36">
        <v>1</v>
      </c>
      <c r="L5" s="2" t="s">
        <v>1</v>
      </c>
      <c r="M5" s="2" t="s">
        <v>2</v>
      </c>
      <c r="P5" s="36">
        <v>2</v>
      </c>
      <c r="Q5" s="2" t="s">
        <v>1</v>
      </c>
      <c r="R5" s="2" t="s">
        <v>67</v>
      </c>
      <c r="W5" s="186" t="s">
        <v>3</v>
      </c>
      <c r="X5" s="187"/>
      <c r="Y5" s="187"/>
      <c r="Z5" s="187"/>
      <c r="AA5" s="187"/>
      <c r="AB5" s="306"/>
      <c r="AC5" s="315" t="str">
        <f>IF(入力シート!$F$36="","",MID(入力シート!$F$36,1,1))</f>
        <v>大</v>
      </c>
      <c r="AD5" s="316"/>
      <c r="AE5" s="318" t="str">
        <f>IF(入力シート!$F$36="","",MID(入力シート!$F$36,2,1))</f>
        <v>臣</v>
      </c>
      <c r="AF5" s="319"/>
      <c r="AG5" s="149" t="s">
        <v>319</v>
      </c>
      <c r="AH5" s="187" t="str">
        <f>IF(入力シート!$H$36="","",IF(入力シート!H36=入力シート!$BZ$7,"特・般",入力シート!H36))</f>
        <v>般</v>
      </c>
      <c r="AI5" s="187"/>
      <c r="AJ5" s="187"/>
      <c r="AK5" s="187" t="s">
        <v>268</v>
      </c>
      <c r="AL5" s="187"/>
      <c r="AM5" s="187" t="str">
        <f>IF(入力シート!$K$36="","",入力シート!$K$36)</f>
        <v>00</v>
      </c>
      <c r="AN5" s="187"/>
      <c r="AO5" s="187" t="s">
        <v>267</v>
      </c>
      <c r="AP5" s="187"/>
      <c r="AQ5" s="306"/>
      <c r="AR5" s="341" t="str">
        <f>IF(入力シート!$M$36="","",MID(入力シート!$M$36,1,1))</f>
        <v>1</v>
      </c>
      <c r="AS5" s="342"/>
      <c r="AT5" s="342" t="str">
        <f>IF(入力シート!$M$36="","",MID(入力シート!$M$36,2,1))</f>
        <v>2</v>
      </c>
      <c r="AU5" s="342"/>
      <c r="AV5" s="342" t="str">
        <f>IF(入力シート!$M$36="","",MID(入力シート!$M$36,3,1))</f>
        <v>3</v>
      </c>
      <c r="AW5" s="342"/>
      <c r="AX5" s="342" t="str">
        <f>IF(入力シート!$M$36="","",MID(入力シート!$M$36,4,1))</f>
        <v>4</v>
      </c>
      <c r="AY5" s="342"/>
      <c r="AZ5" s="342" t="str">
        <f>IF(入力シート!$M$36="","",MID(入力シート!$M$36,5,1))</f>
        <v>5</v>
      </c>
      <c r="BA5" s="342"/>
      <c r="BB5" s="342" t="str">
        <f>IF(入力シート!$M$36="","",MID(入力シート!$M$36,6,1))</f>
        <v>6</v>
      </c>
      <c r="BC5" s="352"/>
      <c r="BD5" s="2" t="s">
        <v>4</v>
      </c>
    </row>
    <row r="6" spans="1:107" ht="16.5" customHeight="1">
      <c r="A6" s="37"/>
      <c r="B6" s="37"/>
      <c r="C6" s="37"/>
      <c r="D6" s="37"/>
      <c r="E6" s="37"/>
      <c r="F6" s="37"/>
      <c r="G6" s="37"/>
      <c r="H6" s="38"/>
      <c r="I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row>
    <row r="7" spans="1:107" ht="16.5">
      <c r="A7" s="317" t="s">
        <v>317</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c r="AY7" s="317"/>
      <c r="AZ7" s="317"/>
      <c r="BA7" s="317"/>
      <c r="BB7" s="317"/>
      <c r="BC7" s="317"/>
      <c r="BD7" s="317"/>
      <c r="BE7" s="317"/>
      <c r="BF7" s="317"/>
    </row>
    <row r="8" spans="1:107" ht="16.5" customHeight="1">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row>
    <row r="9" spans="1:107" ht="16.5" customHeight="1">
      <c r="C9" s="40" t="s">
        <v>364</v>
      </c>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row>
    <row r="10" spans="1:107" ht="16.5" customHeight="1">
      <c r="C10" s="40" t="s">
        <v>174</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row>
    <row r="11" spans="1:107" ht="16.5" customHeight="1">
      <c r="C11" s="40"/>
      <c r="D11" s="40" t="s">
        <v>5</v>
      </c>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row>
    <row r="12" spans="1:107" ht="16.5" customHeight="1">
      <c r="C12" s="40"/>
      <c r="D12" s="77" t="s">
        <v>6</v>
      </c>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row>
    <row r="13" spans="1:107" ht="16.5" customHeight="1">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row>
    <row r="14" spans="1:107" ht="16.5">
      <c r="B14" s="41"/>
      <c r="C14" s="321" t="str">
        <f>IF(入力シート!$I$4="","令和　　年　　月　　日",入力シート!$I$4)</f>
        <v>令和　　年　　月　　日</v>
      </c>
      <c r="D14" s="322"/>
      <c r="E14" s="322"/>
      <c r="F14" s="322"/>
      <c r="G14" s="322"/>
      <c r="H14" s="322"/>
      <c r="I14" s="322"/>
      <c r="J14" s="322"/>
      <c r="K14" s="322"/>
      <c r="L14" s="322"/>
      <c r="M14" s="322"/>
      <c r="N14" s="322"/>
      <c r="O14" s="322"/>
      <c r="P14" s="322"/>
      <c r="Q14" s="322"/>
      <c r="R14" s="322"/>
      <c r="S14" s="322"/>
      <c r="T14" s="322"/>
      <c r="U14" s="322"/>
      <c r="V14" s="41"/>
      <c r="W14" s="41"/>
      <c r="X14" s="41"/>
      <c r="Y14" s="41"/>
      <c r="AA14" s="41"/>
      <c r="AB14" s="42" t="s">
        <v>318</v>
      </c>
      <c r="AC14" s="42"/>
      <c r="AD14" s="42" t="s">
        <v>306</v>
      </c>
      <c r="AE14" s="42"/>
      <c r="AF14" s="42"/>
      <c r="AG14" s="42"/>
      <c r="AH14" s="42"/>
      <c r="AI14" s="42"/>
      <c r="AJ14" s="42"/>
      <c r="AK14" s="42"/>
      <c r="AL14" s="42"/>
      <c r="AM14" s="42"/>
      <c r="AN14" s="42"/>
      <c r="AO14" s="42"/>
      <c r="AP14" s="42"/>
      <c r="AQ14" s="42"/>
      <c r="AR14" s="42"/>
      <c r="AS14" s="42"/>
      <c r="AT14" s="42"/>
      <c r="AU14" s="42"/>
      <c r="AV14" s="42"/>
      <c r="AW14" s="42"/>
      <c r="AX14" s="42"/>
      <c r="AY14" s="42"/>
      <c r="AZ14" s="42"/>
      <c r="BA14" s="42" t="s">
        <v>68</v>
      </c>
      <c r="BB14" s="42"/>
      <c r="BC14" s="42"/>
      <c r="BD14" s="43"/>
    </row>
    <row r="15" spans="1:107" ht="16.5" customHeight="1" thickBot="1"/>
    <row r="16" spans="1:107" s="23" customFormat="1" ht="16.5" customHeight="1">
      <c r="A16" s="312" t="s">
        <v>8</v>
      </c>
      <c r="B16" s="312"/>
      <c r="C16" s="312"/>
      <c r="D16" s="312"/>
      <c r="E16" s="312"/>
      <c r="F16" s="312"/>
      <c r="G16" s="313"/>
      <c r="H16" s="87" t="str">
        <f>IF(入力シート!$I$7="","",MID(入力シート!$I$7,H1,1))</f>
        <v/>
      </c>
      <c r="I16" s="88" t="str">
        <f>IF(入力シート!$I$7="","",MID(入力シート!$I$7,I1,1))</f>
        <v/>
      </c>
      <c r="J16" s="88" t="str">
        <f>IF(入力シート!$I$7="","",MID(入力シート!$I$7,J1,1))</f>
        <v/>
      </c>
      <c r="K16" s="88" t="str">
        <f>IF(入力シート!$I$7="","",MID(入力シート!$I$7,K1,1))</f>
        <v/>
      </c>
      <c r="L16" s="88" t="str">
        <f>IF(入力シート!$I$7="","",MID(入力シート!$I$7,L1,1))</f>
        <v/>
      </c>
      <c r="M16" s="88" t="str">
        <f>IF(入力シート!$I$7="","",MID(入力シート!$I$7,M1,1))</f>
        <v/>
      </c>
      <c r="N16" s="88" t="str">
        <f>IF(入力シート!$I$7="","",MID(入力シート!$I$7,N1,1))</f>
        <v/>
      </c>
      <c r="O16" s="88" t="str">
        <f>IF(入力シート!$I$7="","",MID(入力シート!$I$7,O1,1))</f>
        <v/>
      </c>
      <c r="P16" s="88" t="str">
        <f>IF(入力シート!$I$7="","",MID(入力シート!$I$7,P1,1))</f>
        <v/>
      </c>
      <c r="Q16" s="88" t="str">
        <f>IF(入力シート!$I$7="","",MID(入力シート!$I$7,Q1,1))</f>
        <v/>
      </c>
      <c r="R16" s="88" t="str">
        <f>IF(入力シート!$I$7="","",MID(入力シート!$I$7,R1,1))</f>
        <v/>
      </c>
      <c r="S16" s="88" t="str">
        <f>IF(入力シート!$I$7="","",MID(入力シート!$I$7,S1,1))</f>
        <v/>
      </c>
      <c r="T16" s="88" t="str">
        <f>IF(入力シート!$I$7="","",MID(入力シート!$I$7,T1,1))</f>
        <v/>
      </c>
      <c r="U16" s="88" t="str">
        <f>IF(入力シート!$I$7="","",MID(入力シート!$I$7,U1,1))</f>
        <v/>
      </c>
      <c r="V16" s="88" t="str">
        <f>IF(入力シート!$I$7="","",MID(入力シート!$I$7,V1,1))</f>
        <v/>
      </c>
      <c r="W16" s="88" t="str">
        <f>IF(入力シート!$I$7="","",MID(入力シート!$I$7,W1,1))</f>
        <v/>
      </c>
      <c r="X16" s="88" t="str">
        <f>IF(入力シート!$I$7="","",MID(入力シート!$I$7,X1,1))</f>
        <v/>
      </c>
      <c r="Y16" s="88" t="str">
        <f>IF(入力シート!$I$7="","",MID(入力シート!$I$7,Y1,1))</f>
        <v/>
      </c>
      <c r="Z16" s="88" t="str">
        <f>IF(入力シート!$I$7="","",MID(入力シート!$I$7,Z1,1))</f>
        <v/>
      </c>
      <c r="AA16" s="88" t="str">
        <f>IF(入力シート!$I$7="","",MID(入力シート!$I$7,AA1,1))</f>
        <v/>
      </c>
      <c r="AB16" s="88" t="str">
        <f>IF(入力シート!$I$7="","",MID(入力シート!$I$7,AB1,1))</f>
        <v/>
      </c>
      <c r="AC16" s="88" t="str">
        <f>IF(入力シート!$I$7="","",MID(入力シート!$I$7,AC1,1))</f>
        <v/>
      </c>
      <c r="AD16" s="88" t="str">
        <f>IF(入力シート!$I$7="","",MID(入力シート!$I$7,AD1,1))</f>
        <v/>
      </c>
      <c r="AE16" s="88" t="str">
        <f>IF(入力シート!$I$7="","",MID(入力シート!$I$7,AE1,1))</f>
        <v/>
      </c>
      <c r="AF16" s="88" t="str">
        <f>IF(入力シート!$I$7="","",MID(入力シート!$I$7,AF1,1))</f>
        <v/>
      </c>
      <c r="AG16" s="88" t="str">
        <f>IF(入力シート!$I$7="","",MID(入力シート!$I$7,AG1,1))</f>
        <v/>
      </c>
      <c r="AH16" s="88" t="str">
        <f>IF(入力シート!$I$7="","",MID(入力シート!$I$7,AH1,1))</f>
        <v/>
      </c>
      <c r="AI16" s="88" t="str">
        <f>IF(入力シート!$I$7="","",MID(入力シート!$I$7,AI1,1))</f>
        <v/>
      </c>
      <c r="AJ16" s="88" t="str">
        <f>IF(入力シート!$I$7="","",MID(入力シート!$I$7,AJ1,1))</f>
        <v/>
      </c>
      <c r="AK16" s="88" t="str">
        <f>IF(入力シート!$I$7="","",MID(入力シート!$I$7,AK1,1))</f>
        <v/>
      </c>
      <c r="AL16" s="88" t="str">
        <f>IF(入力シート!$I$7="","",MID(入力シート!$I$7,AL1,1))</f>
        <v/>
      </c>
      <c r="AM16" s="88" t="str">
        <f>IF(入力シート!$I$7="","",MID(入力シート!$I$7,AM1,1))</f>
        <v/>
      </c>
      <c r="AN16" s="88" t="str">
        <f>IF(入力シート!$I$7="","",MID(入力シート!$I$7,AN1,1))</f>
        <v/>
      </c>
      <c r="AO16" s="88" t="str">
        <f>IF(入力シート!$I$7="","",MID(入力シート!$I$7,AO1,1))</f>
        <v/>
      </c>
      <c r="AP16" s="88" t="str">
        <f>IF(入力シート!$I$7="","",MID(入力シート!$I$7,AP1,1))</f>
        <v/>
      </c>
      <c r="AQ16" s="88" t="str">
        <f>IF(入力シート!$I$7="","",MID(入力シート!$I$7,AQ1,1))</f>
        <v/>
      </c>
      <c r="AR16" s="88" t="str">
        <f>IF(入力シート!$I$7="","",MID(入力シート!$I$7,AR1,1))</f>
        <v/>
      </c>
      <c r="AS16" s="88" t="str">
        <f>IF(入力シート!$I$7="","",MID(入力シート!$I$7,AS1,1))</f>
        <v/>
      </c>
      <c r="AT16" s="88" t="str">
        <f>IF(入力シート!$I$7="","",MID(入力シート!$I$7,AT1,1))</f>
        <v/>
      </c>
      <c r="AU16" s="88" t="str">
        <f>IF(入力シート!$I$7="","",MID(入力シート!$I$7,AU1,1))</f>
        <v/>
      </c>
      <c r="AV16" s="88" t="str">
        <f>IF(入力シート!$I$7="","",MID(入力シート!$I$7,AV1,1))</f>
        <v/>
      </c>
      <c r="AW16" s="88" t="str">
        <f>IF(入力シート!$I$7="","",MID(入力シート!$I$7,AW1,1))</f>
        <v/>
      </c>
      <c r="AX16" s="88" t="str">
        <f>IF(入力シート!$I$7="","",MID(入力シート!$I$7,AX1,1))</f>
        <v/>
      </c>
      <c r="AY16" s="88" t="str">
        <f>IF(入力シート!$I$7="","",MID(入力シート!$I$7,AY1,1))</f>
        <v/>
      </c>
      <c r="AZ16" s="88" t="str">
        <f>IF(入力シート!$I$7="","",MID(入力シート!$I$7,AZ1,1))</f>
        <v/>
      </c>
      <c r="BA16" s="88" t="str">
        <f>IF(入力シート!$I$7="","",MID(入力シート!$I$7,BA1,1))</f>
        <v/>
      </c>
      <c r="BB16" s="88" t="str">
        <f>IF(入力シート!$I$7="","",MID(入力シート!$I$7,BB1,1))</f>
        <v/>
      </c>
      <c r="BC16" s="88" t="str">
        <f>IF(入力シート!$I$7="","",MID(入力シート!$I$7,BC1,1))</f>
        <v/>
      </c>
      <c r="BD16" s="88" t="str">
        <f>IF(入力シート!$I$7="","",MID(入力シート!$I$7,BD1,1))</f>
        <v/>
      </c>
      <c r="BE16" s="89" t="str">
        <f>IF(入力シート!$I$7="","",MID(入力シート!$I$7,BE1,1))</f>
        <v/>
      </c>
    </row>
    <row r="17" spans="1:184" s="23" customFormat="1" ht="16.5" customHeight="1" thickBot="1">
      <c r="A17" s="186" t="s">
        <v>7</v>
      </c>
      <c r="B17" s="187"/>
      <c r="C17" s="187"/>
      <c r="D17" s="187"/>
      <c r="E17" s="187"/>
      <c r="F17" s="187"/>
      <c r="G17" s="306"/>
      <c r="H17" s="320" t="str">
        <f>IF(入力シート!$I$6="","",MID(入力シート!$I$6,H2,1))</f>
        <v/>
      </c>
      <c r="I17" s="300"/>
      <c r="J17" s="300" t="str">
        <f>IF(入力シート!$I$6="","",MID(入力シート!$I$6,J2,1))</f>
        <v/>
      </c>
      <c r="K17" s="300"/>
      <c r="L17" s="300" t="str">
        <f>IF(入力シート!$I$6="","",MID(入力シート!$I$6,L2,1))</f>
        <v/>
      </c>
      <c r="M17" s="300"/>
      <c r="N17" s="300" t="str">
        <f>IF(入力シート!$I$6="","",MID(入力シート!$I$6,N2,1))</f>
        <v/>
      </c>
      <c r="O17" s="300"/>
      <c r="P17" s="300" t="str">
        <f>IF(入力シート!$I$6="","",MID(入力シート!$I$6,P2,1))</f>
        <v/>
      </c>
      <c r="Q17" s="300"/>
      <c r="R17" s="300" t="str">
        <f>IF(入力シート!$I$6="","",MID(入力シート!$I$6,R2,1))</f>
        <v/>
      </c>
      <c r="S17" s="300"/>
      <c r="T17" s="300" t="str">
        <f>IF(入力シート!$I$6="","",MID(入力シート!$I$6,T2,1))</f>
        <v/>
      </c>
      <c r="U17" s="300"/>
      <c r="V17" s="300" t="str">
        <f>IF(入力シート!$I$6="","",MID(入力シート!$I$6,V2,1))</f>
        <v/>
      </c>
      <c r="W17" s="300"/>
      <c r="X17" s="300" t="str">
        <f>IF(入力シート!$I$6="","",MID(入力シート!$I$6,X2,1))</f>
        <v/>
      </c>
      <c r="Y17" s="300"/>
      <c r="Z17" s="300" t="str">
        <f>IF(入力シート!$I$6="","",MID(入力シート!$I$6,Z2,1))</f>
        <v/>
      </c>
      <c r="AA17" s="300"/>
      <c r="AB17" s="300" t="str">
        <f>IF(入力シート!$I$6="","",MID(入力シート!$I$6,AB2,1))</f>
        <v/>
      </c>
      <c r="AC17" s="300"/>
      <c r="AD17" s="300" t="str">
        <f>IF(入力シート!$I$6="","",MID(入力シート!$I$6,AD2,1))</f>
        <v/>
      </c>
      <c r="AE17" s="300"/>
      <c r="AF17" s="300" t="str">
        <f>IF(入力シート!$I$6="","",MID(入力シート!$I$6,AF2,1))</f>
        <v/>
      </c>
      <c r="AG17" s="300"/>
      <c r="AH17" s="300" t="str">
        <f>IF(入力シート!$I$6="","",MID(入力シート!$I$6,AH2,1))</f>
        <v/>
      </c>
      <c r="AI17" s="300"/>
      <c r="AJ17" s="300" t="str">
        <f>IF(入力シート!$I$6="","",MID(入力シート!$I$6,AJ2,1))</f>
        <v/>
      </c>
      <c r="AK17" s="300"/>
      <c r="AL17" s="300" t="str">
        <f>IF(入力シート!$I$6="","",MID(入力シート!$I$6,AL2,1))</f>
        <v/>
      </c>
      <c r="AM17" s="300"/>
      <c r="AN17" s="300" t="str">
        <f>IF(入力シート!$I$6="","",MID(入力シート!$I$6,AN2,1))</f>
        <v/>
      </c>
      <c r="AO17" s="300"/>
      <c r="AP17" s="300" t="str">
        <f>IF(入力シート!$I$6="","",MID(入力シート!$I$6,AP2,1))</f>
        <v/>
      </c>
      <c r="AQ17" s="300"/>
      <c r="AR17" s="300" t="str">
        <f>IF(入力シート!$I$6="","",MID(入力シート!$I$6,AR2,1))</f>
        <v/>
      </c>
      <c r="AS17" s="300"/>
      <c r="AT17" s="300" t="str">
        <f>IF(入力シート!$I$6="","",MID(入力シート!$I$6,AT2,1))</f>
        <v/>
      </c>
      <c r="AU17" s="300"/>
      <c r="AV17" s="300" t="str">
        <f>IF(入力シート!$I$6="","",MID(入力シート!$I$6,AV2,1))</f>
        <v/>
      </c>
      <c r="AW17" s="300"/>
      <c r="AX17" s="300" t="str">
        <f>IF(入力シート!$I$6="","",MID(入力シート!$I$6,AX2,1))</f>
        <v/>
      </c>
      <c r="AY17" s="300"/>
      <c r="AZ17" s="300" t="str">
        <f>IF(入力シート!$I$6="","",MID(入力シート!$I$6,AZ2,1))</f>
        <v/>
      </c>
      <c r="BA17" s="300"/>
      <c r="BB17" s="300" t="str">
        <f>IF(入力シート!$I$6="","",MID(入力シート!$I$6,BB2,1))</f>
        <v/>
      </c>
      <c r="BC17" s="300"/>
      <c r="BD17" s="300" t="str">
        <f>IF(入力シート!$I$6="","",MID(入力シート!$I$6,BD2,1))</f>
        <v/>
      </c>
      <c r="BE17" s="360"/>
    </row>
    <row r="18" spans="1:184" s="23" customFormat="1" ht="16.5" customHeight="1" thickBot="1"/>
    <row r="19" spans="1:184" s="23" customFormat="1" ht="16.5" customHeight="1" thickBot="1">
      <c r="A19" s="186" t="s">
        <v>9</v>
      </c>
      <c r="B19" s="187"/>
      <c r="C19" s="187"/>
      <c r="D19" s="187"/>
      <c r="E19" s="187"/>
      <c r="F19" s="187"/>
      <c r="G19" s="306"/>
      <c r="H19" s="271" t="str">
        <f>IF(入力シート!$I$8="","",MID(入力シート!$I$8,H2,1))</f>
        <v/>
      </c>
      <c r="I19" s="299"/>
      <c r="J19" s="298" t="str">
        <f>IF(入力シート!$I$8="","",MID(入力シート!$I$8,J2,1))</f>
        <v/>
      </c>
      <c r="K19" s="299"/>
      <c r="L19" s="298" t="str">
        <f>IF(入力シート!$I$8="","",MID(入力シート!$I$8,L2,1))</f>
        <v/>
      </c>
      <c r="M19" s="299"/>
      <c r="N19" s="298" t="str">
        <f>IF(入力シート!$I$8="","",MID(入力シート!$I$8,N2,1))</f>
        <v/>
      </c>
      <c r="O19" s="299"/>
      <c r="P19" s="298" t="str">
        <f>IF(入力シート!$I$8="","",MID(入力シート!$I$8,P2,1))</f>
        <v/>
      </c>
      <c r="Q19" s="299"/>
      <c r="R19" s="298" t="str">
        <f>IF(入力シート!$I$8="","",MID(入力シート!$I$8,R2,1))</f>
        <v/>
      </c>
      <c r="S19" s="299"/>
      <c r="T19" s="298" t="str">
        <f>IF(入力シート!$I$8="","",MID(入力シート!$I$8,T2,1))</f>
        <v/>
      </c>
      <c r="U19" s="299"/>
      <c r="V19" s="298" t="str">
        <f>IF(入力シート!$I$8="","",MID(入力シート!$I$8,V2,1))</f>
        <v/>
      </c>
      <c r="W19" s="299"/>
      <c r="X19" s="298" t="str">
        <f>IF(入力シート!$I$8="","",MID(入力シート!$I$8,X2,1))</f>
        <v/>
      </c>
      <c r="Y19" s="299"/>
      <c r="Z19" s="298" t="str">
        <f>IF(入力シート!$I$8="","",MID(入力シート!$I$8,Z2,1))</f>
        <v/>
      </c>
      <c r="AA19" s="299"/>
      <c r="AB19" s="298" t="str">
        <f>IF(入力シート!$I$8="","",MID(入力シート!$I$8,AB2,1))</f>
        <v/>
      </c>
      <c r="AC19" s="299"/>
      <c r="AD19" s="298" t="str">
        <f>IF(入力シート!$I$8="","",MID(入力シート!$I$8,AD2,1))</f>
        <v/>
      </c>
      <c r="AE19" s="299"/>
      <c r="AF19" s="298" t="str">
        <f>IF(入力シート!$I$8="","",MID(入力シート!$I$8,AF2,1))</f>
        <v/>
      </c>
      <c r="AG19" s="299"/>
      <c r="AH19" s="298" t="str">
        <f>IF(入力シート!$I$8="","",MID(入力シート!$I$8,AH2,1))</f>
        <v/>
      </c>
      <c r="AI19" s="299"/>
      <c r="AJ19" s="298" t="str">
        <f>IF(入力シート!$I$8="","",MID(入力シート!$I$8,AJ2,1))</f>
        <v/>
      </c>
      <c r="AK19" s="273"/>
      <c r="AL19" s="48"/>
      <c r="AS19" s="44"/>
      <c r="AT19" s="45"/>
      <c r="AU19" s="45"/>
      <c r="AV19" s="45"/>
      <c r="AW19" s="45"/>
      <c r="AX19" s="45"/>
      <c r="AY19" s="46"/>
    </row>
    <row r="20" spans="1:184" s="23" customFormat="1" ht="16.5" customHeight="1" thickBot="1">
      <c r="AF20" s="48"/>
      <c r="AG20" s="48"/>
      <c r="AH20" s="48"/>
      <c r="AI20" s="48"/>
      <c r="AJ20" s="48"/>
      <c r="AK20" s="48"/>
      <c r="AL20" s="48"/>
      <c r="AS20" s="47"/>
      <c r="AT20" s="48"/>
      <c r="AU20" s="48"/>
      <c r="AV20" s="48"/>
      <c r="AW20" s="48"/>
      <c r="AX20" s="48"/>
      <c r="AY20" s="49"/>
    </row>
    <row r="21" spans="1:184" s="23" customFormat="1" ht="16.5" customHeight="1">
      <c r="A21" s="312" t="s">
        <v>8</v>
      </c>
      <c r="B21" s="312"/>
      <c r="C21" s="312"/>
      <c r="D21" s="312"/>
      <c r="E21" s="312"/>
      <c r="F21" s="312"/>
      <c r="G21" s="313"/>
      <c r="H21" s="90" t="str">
        <f>IF(入力シート!$I$10="","",MID(入力シート!$I$10,H1,1))</f>
        <v/>
      </c>
      <c r="I21" s="91" t="str">
        <f>IF(入力シート!$I$10="","",MID(入力シート!$I$10,I1,1))</f>
        <v/>
      </c>
      <c r="J21" s="91" t="str">
        <f>IF(入力シート!$I$10="","",MID(入力シート!$I$10,J1,1))</f>
        <v/>
      </c>
      <c r="K21" s="91" t="str">
        <f>IF(入力シート!$I$10="","",MID(入力シート!$I$10,K1,1))</f>
        <v/>
      </c>
      <c r="L21" s="91" t="str">
        <f>IF(入力シート!$I$10="","",MID(入力シート!$I$10,L1,1))</f>
        <v/>
      </c>
      <c r="M21" s="91" t="str">
        <f>IF(入力シート!$I$10="","",MID(入力シート!$I$10,M1,1))</f>
        <v/>
      </c>
      <c r="N21" s="91" t="str">
        <f>IF(入力シート!$I$10="","",MID(入力シート!$I$10,N1,1))</f>
        <v/>
      </c>
      <c r="O21" s="91" t="str">
        <f>IF(入力シート!$I$10="","",MID(入力シート!$I$10,O1,1))</f>
        <v/>
      </c>
      <c r="P21" s="91" t="str">
        <f>IF(入力シート!$I$10="","",MID(入力シート!$I$10,P1,1))</f>
        <v/>
      </c>
      <c r="Q21" s="91" t="str">
        <f>IF(入力シート!$I$10="","",MID(入力シート!$I$10,Q1,1))</f>
        <v/>
      </c>
      <c r="R21" s="91" t="str">
        <f>IF(入力シート!$I$10="","",MID(入力シート!$I$10,R1,1))</f>
        <v/>
      </c>
      <c r="S21" s="91" t="str">
        <f>IF(入力シート!$I$10="","",MID(入力シート!$I$10,S1,1))</f>
        <v/>
      </c>
      <c r="T21" s="91" t="str">
        <f>IF(入力シート!$I$10="","",MID(入力シート!$I$10,T1,1))</f>
        <v/>
      </c>
      <c r="U21" s="91" t="str">
        <f>IF(入力シート!$I$10="","",MID(入力シート!$I$10,U1,1))</f>
        <v/>
      </c>
      <c r="V21" s="91" t="str">
        <f>IF(入力シート!$I$10="","",MID(入力シート!$I$10,V1,1))</f>
        <v/>
      </c>
      <c r="W21" s="91" t="str">
        <f>IF(入力シート!$I$10="","",MID(入力シート!$I$10,W1,1))</f>
        <v/>
      </c>
      <c r="X21" s="91" t="str">
        <f>IF(入力シート!$I$10="","",MID(入力シート!$I$10,X1,1))</f>
        <v/>
      </c>
      <c r="Y21" s="91" t="str">
        <f>IF(入力シート!$I$10="","",MID(入力シート!$I$10,Y1,1))</f>
        <v/>
      </c>
      <c r="Z21" s="91" t="str">
        <f>IF(入力シート!$I$10="","",MID(入力シート!$I$10,Z1,1))</f>
        <v/>
      </c>
      <c r="AA21" s="91" t="str">
        <f>IF(入力シート!$I$10="","",MID(入力シート!$I$10,AA1,1))</f>
        <v/>
      </c>
      <c r="AB21" s="91" t="str">
        <f>IF(入力シート!$I$10="","",MID(入力シート!$I$10,AB1,1))</f>
        <v/>
      </c>
      <c r="AC21" s="91" t="str">
        <f>IF(入力シート!$I$10="","",MID(入力シート!$I$10,AC1,1))</f>
        <v/>
      </c>
      <c r="AD21" s="91" t="str">
        <f>IF(入力シート!$I$10="","",MID(入力シート!$I$10,AD1,1))</f>
        <v/>
      </c>
      <c r="AE21" s="91" t="str">
        <f>IF(入力シート!$I$10="","",MID(入力シート!$I$10,AE1,1))</f>
        <v/>
      </c>
      <c r="AF21" s="91" t="str">
        <f>IF(入力シート!$I$10="","",MID(入力シート!$I$10,AF1,1))</f>
        <v/>
      </c>
      <c r="AG21" s="91" t="str">
        <f>IF(入力シート!$I$10="","",MID(入力シート!$I$10,AG1,1))</f>
        <v/>
      </c>
      <c r="AH21" s="91" t="str">
        <f>IF(入力シート!$I$10="","",MID(入力シート!$I$10,AH1,1))</f>
        <v/>
      </c>
      <c r="AI21" s="91" t="str">
        <f>IF(入力シート!$I$10="","",MID(入力シート!$I$10,AI1,1))</f>
        <v/>
      </c>
      <c r="AJ21" s="91" t="str">
        <f>IF(入力シート!$I$10="","",MID(入力シート!$I$10,AJ1,1))</f>
        <v/>
      </c>
      <c r="AK21" s="92" t="str">
        <f>IF(入力シート!$I$10="","",MID(入力シート!$I$10,AK1,1))</f>
        <v/>
      </c>
      <c r="AL21" s="48"/>
      <c r="AN21" s="48"/>
      <c r="AO21" s="48"/>
      <c r="AP21" s="48"/>
      <c r="AQ21" s="48"/>
      <c r="AR21" s="48"/>
      <c r="AS21" s="47"/>
      <c r="AT21" s="48"/>
      <c r="AU21" s="48"/>
      <c r="AV21" s="48"/>
      <c r="AW21" s="48"/>
      <c r="AX21" s="48"/>
      <c r="AY21" s="49"/>
      <c r="BD21" s="93"/>
    </row>
    <row r="22" spans="1:184" s="23" customFormat="1" ht="16.5" customHeight="1" thickBot="1">
      <c r="A22" s="303" t="s">
        <v>10</v>
      </c>
      <c r="B22" s="304"/>
      <c r="C22" s="304"/>
      <c r="D22" s="304"/>
      <c r="E22" s="304"/>
      <c r="F22" s="304"/>
      <c r="G22" s="305"/>
      <c r="H22" s="314" t="str">
        <f>IF(入力シート!$I$9="","",MID(入力シート!$I$9,H2,1))</f>
        <v/>
      </c>
      <c r="I22" s="300"/>
      <c r="J22" s="300" t="str">
        <f>IF(入力シート!$I$9="","",MID(入力シート!$I$9,J2,1))</f>
        <v/>
      </c>
      <c r="K22" s="300"/>
      <c r="L22" s="300" t="str">
        <f>IF(入力シート!$I$9="","",MID(入力シート!$I$9,L2,1))</f>
        <v/>
      </c>
      <c r="M22" s="300"/>
      <c r="N22" s="300" t="str">
        <f>IF(入力シート!$I$9="","",MID(入力シート!$I$9,N2,1))</f>
        <v/>
      </c>
      <c r="O22" s="300"/>
      <c r="P22" s="300" t="str">
        <f>IF(入力シート!$I$9="","",MID(入力シート!$I$9,P2,1))</f>
        <v/>
      </c>
      <c r="Q22" s="300"/>
      <c r="R22" s="300" t="str">
        <f>IF(入力シート!$I$9="","",MID(入力シート!$I$9,R2,1))</f>
        <v/>
      </c>
      <c r="S22" s="300"/>
      <c r="T22" s="300" t="str">
        <f>IF(入力シート!$I$9="","",MID(入力シート!$I$9,T2,1))</f>
        <v/>
      </c>
      <c r="U22" s="300"/>
      <c r="V22" s="300" t="str">
        <f>IF(入力シート!$I$9="","",MID(入力シート!$I$9,V2,1))</f>
        <v/>
      </c>
      <c r="W22" s="300"/>
      <c r="X22" s="300" t="str">
        <f>IF(入力シート!$I$9="","",MID(入力シート!$I$9,X2,1))</f>
        <v/>
      </c>
      <c r="Y22" s="300"/>
      <c r="Z22" s="300" t="str">
        <f>IF(入力シート!$I$9="","",MID(入力シート!$I$9,Z2,1))</f>
        <v/>
      </c>
      <c r="AA22" s="300"/>
      <c r="AB22" s="300" t="str">
        <f>IF(入力シート!$I$9="","",MID(入力シート!$I$9,AB2,1))</f>
        <v/>
      </c>
      <c r="AC22" s="300"/>
      <c r="AD22" s="300" t="str">
        <f>IF(入力シート!$I$9="","",MID(入力シート!$I$9,AD2,1))</f>
        <v/>
      </c>
      <c r="AE22" s="300"/>
      <c r="AF22" s="300" t="str">
        <f>IF(入力シート!$I$9="","",MID(入力シート!$I$9,AF2,1))</f>
        <v/>
      </c>
      <c r="AG22" s="300"/>
      <c r="AH22" s="300" t="str">
        <f>IF(入力シート!$I$9="","",MID(入力シート!$I$9,AH2,1))</f>
        <v/>
      </c>
      <c r="AI22" s="300"/>
      <c r="AJ22" s="301" t="str">
        <f>IF(入力シート!$I$9="","",MID(入力シート!$I$9,AJ2,1))</f>
        <v/>
      </c>
      <c r="AK22" s="302"/>
      <c r="AL22" s="48"/>
      <c r="AN22" s="48"/>
      <c r="AO22" s="48"/>
      <c r="AP22" s="48"/>
      <c r="AQ22" s="48"/>
      <c r="AR22" s="48"/>
      <c r="AS22" s="50"/>
      <c r="AT22" s="51"/>
      <c r="AU22" s="51"/>
      <c r="AV22" s="51"/>
      <c r="AW22" s="51" t="s">
        <v>175</v>
      </c>
      <c r="AX22" s="51"/>
      <c r="AY22" s="52"/>
    </row>
    <row r="23" spans="1:184" s="23" customFormat="1" ht="16.5" customHeight="1" thickBot="1"/>
    <row r="24" spans="1:184" s="23" customFormat="1" ht="16.5" customHeight="1" thickBot="1">
      <c r="A24" s="307" t="s">
        <v>11</v>
      </c>
      <c r="B24" s="308"/>
      <c r="C24" s="308"/>
      <c r="D24" s="308"/>
      <c r="E24" s="308"/>
      <c r="F24" s="308"/>
      <c r="G24" s="309"/>
      <c r="H24" s="79" t="str">
        <f>IF(入力シート!$I$11="","",MID(入力シート!$I$11,1,1))</f>
        <v/>
      </c>
      <c r="I24" s="80" t="str">
        <f>IF(入力シート!$I$11="","",MID(入力シート!$I$11,2,1))</f>
        <v/>
      </c>
      <c r="J24" s="80" t="str">
        <f>IF(入力シート!$I$11="","",MID(入力シート!$I$11,3,1))</f>
        <v/>
      </c>
      <c r="K24" s="80" t="s">
        <v>12</v>
      </c>
      <c r="L24" s="80" t="str">
        <f>IF(入力シート!$L$11="","",MID(入力シート!$L$11,1,1))</f>
        <v/>
      </c>
      <c r="M24" s="80" t="str">
        <f>IF(入力シート!$L$11="","",MID(入力シート!$L$11,2,1))</f>
        <v/>
      </c>
      <c r="N24" s="80" t="str">
        <f>IF(入力シート!$L$11="","",MID(入力シート!$L$11,3,1))</f>
        <v/>
      </c>
      <c r="O24" s="81" t="str">
        <f>IF(入力シート!$L$11="","",MID(入力シート!$L$11,4,1))</f>
        <v/>
      </c>
      <c r="R24" s="307" t="s">
        <v>13</v>
      </c>
      <c r="S24" s="308"/>
      <c r="T24" s="308"/>
      <c r="U24" s="308"/>
      <c r="V24" s="308"/>
      <c r="W24" s="308"/>
      <c r="X24" s="309"/>
      <c r="Y24" s="310" t="str">
        <f>IF(入力シート!$N$12="","",MID(入力シート!$N$12,H2,1))</f>
        <v/>
      </c>
      <c r="Z24" s="311"/>
      <c r="AA24" s="311" t="str">
        <f>IF(入力シート!$N$12="","",MID(入力シート!$N$12,J2,1))</f>
        <v/>
      </c>
      <c r="AB24" s="311"/>
      <c r="AC24" s="311" t="str">
        <f>IF(入力シート!$N$12="","",MID(入力シート!$N$12,L2,1))</f>
        <v/>
      </c>
      <c r="AD24" s="311"/>
      <c r="AE24" s="311" t="str">
        <f>IF(入力シート!$N$12="","",MID(入力シート!$N$12,N2,1))</f>
        <v/>
      </c>
      <c r="AF24" s="323"/>
      <c r="AH24" s="307" t="s">
        <v>14</v>
      </c>
      <c r="AI24" s="308"/>
      <c r="AJ24" s="308"/>
      <c r="AK24" s="308"/>
      <c r="AL24" s="308"/>
      <c r="AM24" s="308"/>
      <c r="AN24" s="309"/>
      <c r="AO24" s="310" t="str">
        <f>IF(入力シート!$V$12="","",MID(入力シート!$V$12,H2,1))</f>
        <v/>
      </c>
      <c r="AP24" s="311"/>
      <c r="AQ24" s="311" t="str">
        <f>IF(入力シート!$V$12="","",MID(入力シート!$V$12,J2,1))</f>
        <v/>
      </c>
      <c r="AR24" s="311"/>
      <c r="AS24" s="311" t="str">
        <f>IF(入力シート!$V$12="","",MID(入力シート!$V$12,L2,1))</f>
        <v/>
      </c>
      <c r="AT24" s="311"/>
      <c r="AU24" s="311" t="str">
        <f>IF(入力シート!$V$12="","",MID(入力シート!$V$12,N2,1))</f>
        <v/>
      </c>
      <c r="AV24" s="311"/>
      <c r="AW24" s="311" t="str">
        <f>IF(入力シート!$V$12="","",MID(入力シート!$V$12,P2,1))</f>
        <v/>
      </c>
      <c r="AX24" s="311"/>
      <c r="AY24" s="311" t="str">
        <f>IF(入力シート!$V$12="","",MID(入力シート!$V$12,R2,1))</f>
        <v/>
      </c>
      <c r="AZ24" s="311"/>
      <c r="BA24" s="311" t="str">
        <f>IF(入力シート!$V$12="","",MID(入力シート!$V$12,T2,1))</f>
        <v/>
      </c>
      <c r="BB24" s="323"/>
    </row>
    <row r="25" spans="1:184" s="23" customFormat="1" ht="16.5" customHeight="1" thickBot="1">
      <c r="BC25" s="53"/>
      <c r="BD25" s="53"/>
      <c r="BE25" s="53"/>
    </row>
    <row r="26" spans="1:184" s="23" customFormat="1" ht="16.5" customHeight="1" thickBot="1">
      <c r="A26" s="330" t="s">
        <v>15</v>
      </c>
      <c r="B26" s="331"/>
      <c r="C26" s="331"/>
      <c r="D26" s="331"/>
      <c r="E26" s="331"/>
      <c r="F26" s="331"/>
      <c r="G26" s="331"/>
      <c r="H26" s="310" t="str">
        <f>IF(入力シート!$N$13="","",MID(入力シート!$N$13,H2,1))</f>
        <v/>
      </c>
      <c r="I26" s="311"/>
      <c r="J26" s="311" t="str">
        <f>IF(入力シート!$N$13="","",MID(入力シート!$N$13,J2,1))</f>
        <v/>
      </c>
      <c r="K26" s="311"/>
      <c r="L26" s="311" t="str">
        <f>IF(入力シート!$N$13="","",MID(入力シート!$N$13,L2,1))</f>
        <v/>
      </c>
      <c r="M26" s="311"/>
      <c r="N26" s="311" t="str">
        <f>IF(入力シート!$N$13="","",MID(入力シート!$N$13,N2,1))</f>
        <v/>
      </c>
      <c r="O26" s="311"/>
      <c r="P26" s="311" t="str">
        <f>IF(入力シート!$N$13="","",MID(入力シート!$N$13,P2,1))</f>
        <v/>
      </c>
      <c r="Q26" s="311"/>
      <c r="R26" s="311" t="str">
        <f>IF(入力シート!$N$13="","",MID(入力シート!$N$13,R2,1))</f>
        <v/>
      </c>
      <c r="S26" s="311"/>
      <c r="T26" s="311" t="str">
        <f>IF(入力シート!$N$13="","",MID(入力シート!$N$13,T2,1))</f>
        <v/>
      </c>
      <c r="U26" s="311"/>
      <c r="V26" s="311" t="str">
        <f>IF(入力シート!$N$13="","",MID(入力シート!$N$13,V2,1))</f>
        <v/>
      </c>
      <c r="W26" s="311"/>
      <c r="X26" s="311" t="str">
        <f>IF(入力シート!$N$13="","",MID(入力シート!$N$13,X2,1))</f>
        <v/>
      </c>
      <c r="Y26" s="311"/>
      <c r="Z26" s="311" t="str">
        <f>IF(入力シート!$N$13="","",MID(入力シート!$N$13,Z2,1))</f>
        <v/>
      </c>
      <c r="AA26" s="311"/>
      <c r="AB26" s="311" t="str">
        <f>IF(入力シート!$N$13="","",MID(入力シート!$N$13,AB2,1))</f>
        <v/>
      </c>
      <c r="AC26" s="311"/>
      <c r="AD26" s="311" t="str">
        <f>IF(入力シート!$N$13="","",MID(入力シート!$N$13,AD2,1))</f>
        <v/>
      </c>
      <c r="AE26" s="311"/>
      <c r="AF26" s="311" t="str">
        <f>IF(入力シート!$N$13="","",MID(入力シート!$N$13,AF2,1))</f>
        <v/>
      </c>
      <c r="AG26" s="311"/>
      <c r="AH26" s="311" t="str">
        <f>IF(入力シート!$N$13="","",MID(入力シート!$N$13,AH2,1))</f>
        <v/>
      </c>
      <c r="AI26" s="311"/>
      <c r="AJ26" s="311" t="str">
        <f>IF(入力シート!$N$13="","",MID(入力シート!$N$13,AJ2,1))</f>
        <v/>
      </c>
      <c r="AK26" s="311"/>
      <c r="AL26" s="311" t="str">
        <f>IF(入力シート!$N$13="","",MID(入力シート!$N$13,AL2,1))</f>
        <v/>
      </c>
      <c r="AM26" s="311"/>
      <c r="AN26" s="311" t="str">
        <f>IF(入力シート!$N$13="","",MID(入力シート!$N$13,AN2,1))</f>
        <v/>
      </c>
      <c r="AO26" s="311"/>
      <c r="AP26" s="311" t="str">
        <f>IF(入力シート!$N$13="","",MID(入力シート!$N$13,AP2,1))</f>
        <v/>
      </c>
      <c r="AQ26" s="311"/>
      <c r="AR26" s="311" t="str">
        <f>IF(入力シート!$N$13="","",MID(入力シート!$N$13,AR2,1))</f>
        <v/>
      </c>
      <c r="AS26" s="311"/>
      <c r="AT26" s="311" t="str">
        <f>IF(入力シート!$N$13="","",MID(入力シート!$N$13,AT2,1))</f>
        <v/>
      </c>
      <c r="AU26" s="311"/>
      <c r="AV26" s="311" t="str">
        <f>IF(入力シート!$N$13="","",MID(入力シート!$N$13,AV2,1))</f>
        <v/>
      </c>
      <c r="AW26" s="311"/>
      <c r="AX26" s="311" t="str">
        <f>IF(入力シート!$N$13="","",MID(入力シート!$N$13,AX2,1))</f>
        <v/>
      </c>
      <c r="AY26" s="311"/>
      <c r="AZ26" s="311" t="str">
        <f>IF(入力シート!$N$13="","",MID(入力シート!$N$13,AZ2,1))</f>
        <v/>
      </c>
      <c r="BA26" s="311"/>
      <c r="BB26" s="311" t="str">
        <f>IF(入力シート!$N$13="","",MID(入力シート!$N$13,BB2,1))</f>
        <v/>
      </c>
      <c r="BC26" s="311"/>
      <c r="BD26" s="311" t="str">
        <f>IF(入力シート!$N$13="","",MID(入力シート!$N$13,BD2,1))</f>
        <v/>
      </c>
      <c r="BE26" s="323"/>
    </row>
    <row r="27" spans="1:184" s="23" customFormat="1" ht="16.5" customHeight="1" thickBot="1">
      <c r="A27" s="333"/>
      <c r="B27" s="334"/>
      <c r="C27" s="334"/>
      <c r="D27" s="334"/>
      <c r="E27" s="334"/>
      <c r="F27" s="334"/>
      <c r="G27" s="334"/>
      <c r="H27" s="310" t="str">
        <f>IF(入力シート!$N$13="","",MID(入力シート!$N$13,BF2,1))</f>
        <v/>
      </c>
      <c r="I27" s="311"/>
      <c r="J27" s="311" t="str">
        <f>IF(入力シート!$N$13="","",MID(入力シート!$N$13,BH2,1))</f>
        <v/>
      </c>
      <c r="K27" s="311"/>
      <c r="L27" s="311" t="str">
        <f>IF(入力シート!$N$13="","",MID(入力シート!$N$13,BJ2,1))</f>
        <v/>
      </c>
      <c r="M27" s="311"/>
      <c r="N27" s="311" t="str">
        <f>IF(入力シート!$N$13="","",MID(入力シート!$N$13,BL2,1))</f>
        <v/>
      </c>
      <c r="O27" s="311"/>
      <c r="P27" s="311" t="str">
        <f>IF(入力シート!$N$13="","",MID(入力シート!$N$13,BN2,1))</f>
        <v/>
      </c>
      <c r="Q27" s="311"/>
      <c r="R27" s="311" t="str">
        <f>IF(入力シート!$N$13="","",MID(入力シート!$N$13,BP2,1))</f>
        <v/>
      </c>
      <c r="S27" s="311"/>
      <c r="T27" s="311" t="str">
        <f>IF(入力シート!$N$13="","",MID(入力シート!$N$13,BR2,1))</f>
        <v/>
      </c>
      <c r="U27" s="311"/>
      <c r="V27" s="311" t="str">
        <f>IF(入力シート!$N$13="","",MID(入力シート!$N$13,BT2,1))</f>
        <v/>
      </c>
      <c r="W27" s="311"/>
      <c r="X27" s="311" t="str">
        <f>IF(入力シート!$N$13="","",MID(入力シート!$N$13,BV2,1))</f>
        <v/>
      </c>
      <c r="Y27" s="311"/>
      <c r="Z27" s="311" t="str">
        <f>IF(入力シート!$N$13="","",MID(入力シート!$N$13,BX2,1))</f>
        <v/>
      </c>
      <c r="AA27" s="311"/>
      <c r="AB27" s="311" t="str">
        <f>IF(入力シート!$N$13="","",MID(入力シート!$N$13,BZ2,1))</f>
        <v/>
      </c>
      <c r="AC27" s="311"/>
      <c r="AD27" s="311" t="str">
        <f>IF(入力シート!$N$13="","",MID(入力シート!$N$13,CB2,1))</f>
        <v/>
      </c>
      <c r="AE27" s="311"/>
      <c r="AF27" s="311" t="str">
        <f>IF(入力シート!$N$13="","",MID(入力シート!$N$13,CD2,1))</f>
        <v/>
      </c>
      <c r="AG27" s="311"/>
      <c r="AH27" s="311" t="str">
        <f>IF(入力シート!$N$13="","",MID(入力シート!$N$13,CF2,1))</f>
        <v/>
      </c>
      <c r="AI27" s="311"/>
      <c r="AJ27" s="311" t="str">
        <f>IF(入力シート!$N$13="","",MID(入力シート!$N$13,CH2,1))</f>
        <v/>
      </c>
      <c r="AK27" s="311"/>
      <c r="AL27" s="311" t="str">
        <f>IF(入力シート!$N$13="","",MID(入力シート!$N$13,CJ2,1))</f>
        <v/>
      </c>
      <c r="AM27" s="311"/>
      <c r="AN27" s="311" t="str">
        <f>IF(入力シート!$N$13="","",MID(入力シート!$N$13,CL2,1))</f>
        <v/>
      </c>
      <c r="AO27" s="311"/>
      <c r="AP27" s="311" t="str">
        <f>IF(入力シート!$N$13="","",MID(入力シート!$N$13,CN2,1))</f>
        <v/>
      </c>
      <c r="AQ27" s="311"/>
      <c r="AR27" s="311" t="str">
        <f>IF(入力シート!$N$13="","",MID(入力シート!$N$13,CP2,1))</f>
        <v/>
      </c>
      <c r="AS27" s="311"/>
      <c r="AT27" s="311" t="str">
        <f>IF(入力シート!$N$13="","",MID(入力シート!$N$13,CR2,1))</f>
        <v/>
      </c>
      <c r="AU27" s="311"/>
      <c r="AV27" s="311" t="str">
        <f>IF(入力シート!$N$13="","",MID(入力シート!$N$13,CT2,1))</f>
        <v/>
      </c>
      <c r="AW27" s="311"/>
      <c r="AX27" s="311" t="str">
        <f>IF(入力シート!$N$13="","",MID(入力シート!$N$13,CV2,1))</f>
        <v/>
      </c>
      <c r="AY27" s="311"/>
      <c r="AZ27" s="311" t="str">
        <f>IF(入力シート!$N$13="","",MID(入力シート!$N$13,CX2,1))</f>
        <v/>
      </c>
      <c r="BA27" s="311"/>
      <c r="BB27" s="311" t="str">
        <f>IF(入力シート!$N$13="","",MID(入力シート!$N$13,CZ2,1))</f>
        <v/>
      </c>
      <c r="BC27" s="311"/>
      <c r="BD27" s="311" t="str">
        <f>IF(入力シート!$N$13="","",MID(入力シート!$N$13,DB2,1))</f>
        <v/>
      </c>
      <c r="BE27" s="323"/>
    </row>
    <row r="28" spans="1:184" s="23" customFormat="1" ht="16.5" customHeight="1" thickBot="1"/>
    <row r="29" spans="1:184" s="23" customFormat="1" ht="16.5" customHeight="1" thickBot="1">
      <c r="A29" s="307" t="s">
        <v>16</v>
      </c>
      <c r="B29" s="308"/>
      <c r="C29" s="308"/>
      <c r="D29" s="308"/>
      <c r="E29" s="308"/>
      <c r="F29" s="308"/>
      <c r="G29" s="308"/>
      <c r="H29" s="54" t="str">
        <f>IF(入力シート!$I$14="","",MID(入力シート!$I$14,H1,1))</f>
        <v/>
      </c>
      <c r="I29" s="55" t="str">
        <f>IF(入力シート!$I$14="","",MID(入力シート!$I$14,I1,1))</f>
        <v/>
      </c>
      <c r="J29" s="55" t="str">
        <f>IF(入力シート!$I$14="","",MID(入力シート!$I$14,J1,1))</f>
        <v/>
      </c>
      <c r="K29" s="55" t="str">
        <f>IF(入力シート!$I$14="","",MID(入力シート!$I$14,K1,1))</f>
        <v/>
      </c>
      <c r="L29" s="55" t="str">
        <f>IF(入力シート!$I$14="","",MID(入力シート!$I$14,L1,1))</f>
        <v/>
      </c>
      <c r="M29" s="55" t="str">
        <f>IF(入力シート!$I$14="","",MID(入力シート!$I$14,M1,1))</f>
        <v/>
      </c>
      <c r="N29" s="55" t="str">
        <f>IF(入力シート!$I$14="","",MID(入力シート!$I$14,N1,1))</f>
        <v/>
      </c>
      <c r="O29" s="55" t="str">
        <f>IF(入力シート!$I$14="","",MID(入力シート!$I$14,O1,1))</f>
        <v/>
      </c>
      <c r="P29" s="55" t="str">
        <f>IF(入力シート!$I$14="","",MID(入力シート!$I$14,P1,1))</f>
        <v/>
      </c>
      <c r="Q29" s="55" t="str">
        <f>IF(入力シート!$I$14="","",MID(入力シート!$I$14,Q1,1))</f>
        <v/>
      </c>
      <c r="R29" s="55" t="str">
        <f>IF(入力シート!$I$14="","",MID(入力シート!$I$14,R1,1))</f>
        <v/>
      </c>
      <c r="S29" s="55" t="str">
        <f>IF(入力シート!$I$14="","",MID(入力シート!$I$14,S1,1))</f>
        <v/>
      </c>
      <c r="T29" s="56" t="str">
        <f>IF(入力シート!$I$14="","",MID(入力シート!$I$14,T1,1))</f>
        <v/>
      </c>
      <c r="X29" s="307" t="s">
        <v>17</v>
      </c>
      <c r="Y29" s="308"/>
      <c r="Z29" s="308"/>
      <c r="AA29" s="308"/>
      <c r="AB29" s="308"/>
      <c r="AC29" s="308"/>
      <c r="AD29" s="308"/>
      <c r="AE29" s="54" t="str">
        <f>IF(入力シート!$V$14="","",MID(入力シート!$V$14,H1,1))</f>
        <v/>
      </c>
      <c r="AF29" s="55" t="str">
        <f>IF(入力シート!$V$14="","",MID(入力シート!$V$14,I1,1))</f>
        <v/>
      </c>
      <c r="AG29" s="55" t="str">
        <f>IF(入力シート!$V$14="","",MID(入力シート!$V$14,J1,1))</f>
        <v/>
      </c>
      <c r="AH29" s="55" t="str">
        <f>IF(入力シート!$V$14="","",MID(入力シート!$V$14,K1,1))</f>
        <v/>
      </c>
      <c r="AI29" s="55" t="str">
        <f>IF(入力シート!$V$14="","",MID(入力シート!$V$14,L1,1))</f>
        <v/>
      </c>
      <c r="AJ29" s="55" t="str">
        <f>IF(入力シート!$V$14="","",MID(入力シート!$V$14,M1,1))</f>
        <v/>
      </c>
      <c r="AK29" s="55" t="str">
        <f>IF(入力シート!$V$14="","",MID(入力シート!$V$14,N1,1))</f>
        <v/>
      </c>
      <c r="AL29" s="55" t="str">
        <f>IF(入力シート!$V$14="","",MID(入力シート!$V$14,O1,1))</f>
        <v/>
      </c>
      <c r="AM29" s="55" t="str">
        <f>IF(入力シート!$V$14="","",MID(入力シート!$V$14,P1,1))</f>
        <v/>
      </c>
      <c r="AN29" s="55" t="str">
        <f>IF(入力シート!$V$14="","",MID(入力シート!$V$14,Q1,1))</f>
        <v/>
      </c>
      <c r="AO29" s="55" t="str">
        <f>IF(入力シート!$V$14="","",MID(入力シート!$V$14,R1,1))</f>
        <v/>
      </c>
      <c r="AP29" s="56" t="str">
        <f>IF(入力シート!$V$14="","",MID(入力シート!$V$14,S1,1))</f>
        <v/>
      </c>
    </row>
    <row r="30" spans="1:184" s="23" customFormat="1" ht="16.5" customHeight="1"/>
    <row r="31" spans="1:184" s="23" customFormat="1" ht="16.5" customHeight="1" thickBot="1">
      <c r="H31" s="57" t="s">
        <v>19</v>
      </c>
      <c r="I31" s="57" t="s">
        <v>20</v>
      </c>
      <c r="J31" s="57" t="s">
        <v>21</v>
      </c>
      <c r="K31" s="57" t="s">
        <v>22</v>
      </c>
      <c r="L31" s="57" t="s">
        <v>23</v>
      </c>
      <c r="M31" s="57" t="s">
        <v>24</v>
      </c>
      <c r="N31" s="57" t="s">
        <v>25</v>
      </c>
      <c r="O31" s="57" t="s">
        <v>26</v>
      </c>
      <c r="P31" s="57" t="s">
        <v>27</v>
      </c>
      <c r="Q31" s="57" t="s">
        <v>61</v>
      </c>
      <c r="R31" s="57" t="s">
        <v>28</v>
      </c>
      <c r="S31" s="57" t="s">
        <v>29</v>
      </c>
      <c r="T31" s="57" t="s">
        <v>30</v>
      </c>
      <c r="U31" s="57" t="s">
        <v>62</v>
      </c>
      <c r="V31" s="57" t="s">
        <v>31</v>
      </c>
      <c r="W31" s="57" t="s">
        <v>63</v>
      </c>
      <c r="X31" s="57" t="s">
        <v>32</v>
      </c>
      <c r="Y31" s="57" t="s">
        <v>33</v>
      </c>
      <c r="Z31" s="57" t="s">
        <v>34</v>
      </c>
      <c r="AA31" s="57" t="s">
        <v>35</v>
      </c>
      <c r="AB31" s="57" t="s">
        <v>36</v>
      </c>
      <c r="AC31" s="57" t="s">
        <v>37</v>
      </c>
      <c r="AD31" s="57" t="s">
        <v>38</v>
      </c>
      <c r="AE31" s="57" t="s">
        <v>39</v>
      </c>
      <c r="AF31" s="57" t="s">
        <v>40</v>
      </c>
      <c r="AG31" s="57" t="s">
        <v>41</v>
      </c>
      <c r="AH31" s="57" t="s">
        <v>42</v>
      </c>
      <c r="AI31" s="57" t="s">
        <v>43</v>
      </c>
      <c r="AJ31" s="94" t="s">
        <v>177</v>
      </c>
      <c r="AK31" s="94" t="s">
        <v>289</v>
      </c>
      <c r="AM31" s="94"/>
    </row>
    <row r="32" spans="1:184" s="23" customFormat="1" ht="16.5" customHeight="1" thickBot="1">
      <c r="A32" s="186" t="s">
        <v>18</v>
      </c>
      <c r="B32" s="187"/>
      <c r="C32" s="187"/>
      <c r="D32" s="187"/>
      <c r="E32" s="187"/>
      <c r="F32" s="187"/>
      <c r="G32" s="187"/>
      <c r="H32" s="58" t="str">
        <f>IF(入力シート!A39="","",入力シート!A39)</f>
        <v/>
      </c>
      <c r="I32" s="59" t="str">
        <f>IF(入力シート!B39="","",入力シート!B39)</f>
        <v/>
      </c>
      <c r="J32" s="59" t="str">
        <f>IF(入力シート!C39="","",入力シート!C39)</f>
        <v/>
      </c>
      <c r="K32" s="59" t="str">
        <f>IF(入力シート!D39="","",入力シート!D39)</f>
        <v/>
      </c>
      <c r="L32" s="59" t="str">
        <f>IF(入力シート!E39="","",入力シート!E39)</f>
        <v/>
      </c>
      <c r="M32" s="59" t="str">
        <f>IF(入力シート!F39="","",入力シート!F39)</f>
        <v/>
      </c>
      <c r="N32" s="59" t="str">
        <f>IF(入力シート!G39="","",入力シート!G39)</f>
        <v/>
      </c>
      <c r="O32" s="59" t="str">
        <f>IF(入力シート!H39="","",入力シート!H39)</f>
        <v/>
      </c>
      <c r="P32" s="59" t="str">
        <f>IF(入力シート!I39="","",入力シート!I39)</f>
        <v/>
      </c>
      <c r="Q32" s="59" t="str">
        <f>IF(入力シート!J39="","",入力シート!J39)</f>
        <v/>
      </c>
      <c r="R32" s="59" t="str">
        <f>IF(入力シート!K39="","",入力シート!K39)</f>
        <v/>
      </c>
      <c r="S32" s="59" t="str">
        <f>IF(入力シート!L39="","",入力シート!L39)</f>
        <v/>
      </c>
      <c r="T32" s="59" t="str">
        <f>IF(入力シート!M39="","",入力シート!M39)</f>
        <v/>
      </c>
      <c r="U32" s="59" t="str">
        <f>IF(入力シート!N39="","",入力シート!N39)</f>
        <v/>
      </c>
      <c r="V32" s="59" t="str">
        <f>IF(入力シート!O39="","",入力シート!O39)</f>
        <v/>
      </c>
      <c r="W32" s="59" t="str">
        <f>IF(入力シート!P39="","",入力シート!P39)</f>
        <v/>
      </c>
      <c r="X32" s="59" t="str">
        <f>IF(入力シート!Q39="","",入力シート!Q39)</f>
        <v/>
      </c>
      <c r="Y32" s="59" t="str">
        <f>IF(入力シート!R39="","",入力シート!R39)</f>
        <v/>
      </c>
      <c r="Z32" s="59" t="str">
        <f>IF(入力シート!S39="","",入力シート!S39)</f>
        <v/>
      </c>
      <c r="AA32" s="59" t="str">
        <f>IF(入力シート!T39="","",入力シート!T39)</f>
        <v/>
      </c>
      <c r="AB32" s="59" t="str">
        <f>IF(入力シート!U39="","",入力シート!U39)</f>
        <v/>
      </c>
      <c r="AC32" s="59" t="str">
        <f>IF(入力シート!V39="","",入力シート!V39)</f>
        <v/>
      </c>
      <c r="AD32" s="59" t="str">
        <f>IF(入力シート!W39="","",入力シート!W39)</f>
        <v/>
      </c>
      <c r="AE32" s="59" t="str">
        <f>IF(入力シート!X39="","",入力シート!X39)</f>
        <v/>
      </c>
      <c r="AF32" s="59" t="str">
        <f>IF(入力シート!Y39="","",入力シート!Y39)</f>
        <v/>
      </c>
      <c r="AG32" s="59" t="str">
        <f>IF(入力シート!Z39="","",入力シート!Z39)</f>
        <v/>
      </c>
      <c r="AH32" s="59" t="str">
        <f>IF(入力シート!AA39="","",入力シート!AA39)</f>
        <v/>
      </c>
      <c r="AI32" s="59" t="str">
        <f>IF(入力シート!AB39="","",入力シート!AB39)</f>
        <v/>
      </c>
      <c r="AJ32" s="59" t="str">
        <f>IF(入力シート!AC39="","",入力シート!AC39)</f>
        <v/>
      </c>
      <c r="AK32" s="60" t="str">
        <f>IF(入力シート!AD39="","",入力シート!AD39)</f>
        <v/>
      </c>
      <c r="AM32" s="327" t="s">
        <v>44</v>
      </c>
      <c r="AN32" s="328"/>
      <c r="AO32" s="328"/>
      <c r="AP32" s="328"/>
      <c r="AQ32" s="328"/>
      <c r="AR32" s="328"/>
      <c r="AS32" s="328"/>
      <c r="AT32" s="328"/>
      <c r="AU32" s="328"/>
      <c r="AV32" s="328"/>
      <c r="AW32" s="329"/>
      <c r="AX32" s="61" t="str">
        <f>IF(GA32=0,"",IF($GA$32&gt;=43586,"R","H"))</f>
        <v/>
      </c>
      <c r="AY32" s="62" t="str">
        <f>IF(GA32=0,"",MID($GB$32,3,1))</f>
        <v/>
      </c>
      <c r="AZ32" s="63" t="str">
        <f>IF(GA32=0,"",MID($GB$32,4,1))</f>
        <v/>
      </c>
      <c r="BA32" s="62" t="str">
        <f>IF(GA32=0,"",MID($GB$32,6,1))</f>
        <v/>
      </c>
      <c r="BB32" s="63" t="str">
        <f>IF(GA32=0,"",MID($GB$32,7,1))</f>
        <v/>
      </c>
      <c r="BC32" s="62" t="str">
        <f>IF(GA32=0,"",MID($GB$32,9,1))</f>
        <v/>
      </c>
      <c r="BD32" s="60" t="str">
        <f>IF(GA32=0,"",MID($GB$32,10,1))</f>
        <v/>
      </c>
      <c r="GA32" s="95">
        <f>入力シート!Y36</f>
        <v>0</v>
      </c>
      <c r="GB32" s="78" t="str">
        <f>TEXT(入力シート!Y36,"gggee年mm月dd日")</f>
        <v>明治33年01月00日</v>
      </c>
    </row>
    <row r="33" spans="1:57" s="23" customFormat="1" ht="16.5" customHeight="1" thickBot="1"/>
    <row r="34" spans="1:57" s="23" customFormat="1" ht="16.5" customHeight="1" thickBot="1">
      <c r="A34" s="186" t="s">
        <v>65</v>
      </c>
      <c r="B34" s="187"/>
      <c r="C34" s="187"/>
      <c r="D34" s="187"/>
      <c r="E34" s="187"/>
      <c r="F34" s="187"/>
      <c r="G34" s="187"/>
      <c r="H34" s="324" t="str">
        <f>IF(入力シート!$I$15="","",IF(入力シート!$I$15=入力シート!$CA$5,1,0))</f>
        <v/>
      </c>
      <c r="I34" s="325"/>
      <c r="K34" s="36">
        <v>1</v>
      </c>
      <c r="L34" s="23" t="s">
        <v>1</v>
      </c>
      <c r="M34" s="23" t="s">
        <v>46</v>
      </c>
      <c r="T34" s="36">
        <v>0</v>
      </c>
      <c r="U34" s="23" t="s">
        <v>1</v>
      </c>
      <c r="V34" s="23" t="s">
        <v>47</v>
      </c>
    </row>
    <row r="35" spans="1:57" s="23" customFormat="1" ht="16.5" customHeight="1" thickBot="1">
      <c r="A35" s="186" t="s">
        <v>66</v>
      </c>
      <c r="B35" s="187"/>
      <c r="C35" s="187"/>
      <c r="D35" s="187"/>
      <c r="E35" s="187"/>
      <c r="F35" s="187"/>
      <c r="G35" s="187"/>
      <c r="H35" s="271" t="str">
        <f>IF(入力シート!$I$15="","",IF($H$34=1,入力シート!$R$15,""))</f>
        <v/>
      </c>
      <c r="I35" s="272"/>
      <c r="J35" s="272"/>
      <c r="K35" s="272"/>
      <c r="L35" s="272"/>
      <c r="M35" s="272"/>
      <c r="N35" s="272"/>
      <c r="O35" s="272"/>
      <c r="P35" s="272"/>
      <c r="Q35" s="272"/>
      <c r="R35" s="272"/>
      <c r="S35" s="272"/>
      <c r="T35" s="272"/>
      <c r="U35" s="272"/>
      <c r="V35" s="272"/>
      <c r="W35" s="273"/>
      <c r="Y35" s="259" t="s">
        <v>15</v>
      </c>
      <c r="Z35" s="260"/>
      <c r="AA35" s="260"/>
      <c r="AB35" s="260"/>
      <c r="AC35" s="260"/>
      <c r="AD35" s="315" t="str">
        <f>IF($H$34=1,入力シート!$R$17,"")</f>
        <v/>
      </c>
      <c r="AE35" s="326"/>
      <c r="AF35" s="326"/>
      <c r="AG35" s="326"/>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19"/>
    </row>
    <row r="36" spans="1:57" s="23" customFormat="1" ht="16.5" customHeight="1" thickBot="1">
      <c r="AD36" s="1"/>
    </row>
    <row r="37" spans="1:57" s="23" customFormat="1" ht="16.5" customHeight="1" thickBot="1">
      <c r="A37" s="186" t="s">
        <v>45</v>
      </c>
      <c r="B37" s="187"/>
      <c r="C37" s="187"/>
      <c r="D37" s="187"/>
      <c r="E37" s="187"/>
      <c r="F37" s="187"/>
      <c r="G37" s="187"/>
      <c r="H37" s="271" t="str">
        <f>IF(入力シート!$I$18="","",IF(入力シート!$I$18=入力シート!$CB$5,1,0))</f>
        <v/>
      </c>
      <c r="I37" s="273"/>
      <c r="K37" s="36">
        <v>1</v>
      </c>
      <c r="L37" s="23" t="s">
        <v>1</v>
      </c>
      <c r="M37" s="23" t="s">
        <v>48</v>
      </c>
      <c r="U37" s="36">
        <v>0</v>
      </c>
      <c r="V37" s="23" t="s">
        <v>1</v>
      </c>
      <c r="W37" s="23" t="s">
        <v>49</v>
      </c>
      <c r="AF37" s="23" t="s">
        <v>173</v>
      </c>
    </row>
    <row r="38" spans="1:57" s="23" customFormat="1" ht="16.5" customHeight="1" thickBot="1"/>
    <row r="39" spans="1:57" s="23" customFormat="1" ht="16.5" customHeight="1" thickBot="1">
      <c r="A39" s="186" t="s">
        <v>50</v>
      </c>
      <c r="B39" s="187"/>
      <c r="C39" s="187"/>
      <c r="D39" s="187"/>
      <c r="E39" s="187"/>
      <c r="F39" s="187"/>
      <c r="G39" s="306"/>
      <c r="H39" s="271" t="str">
        <f>IF(入力シート!$I$28="","",IF(入力シート!$I$28=入力シート!$CC$5,1,0))</f>
        <v/>
      </c>
      <c r="I39" s="273"/>
      <c r="K39" s="36">
        <v>1</v>
      </c>
      <c r="L39" s="23" t="s">
        <v>1</v>
      </c>
      <c r="M39" s="23" t="s">
        <v>51</v>
      </c>
      <c r="U39" s="36">
        <v>0</v>
      </c>
      <c r="V39" s="23" t="s">
        <v>1</v>
      </c>
      <c r="W39" s="23" t="s">
        <v>52</v>
      </c>
      <c r="AD39" s="315" t="s">
        <v>271</v>
      </c>
      <c r="AE39" s="326"/>
      <c r="AF39" s="326"/>
      <c r="AG39" s="326"/>
      <c r="AH39" s="326"/>
      <c r="AI39" s="326"/>
      <c r="AJ39" s="326"/>
      <c r="AK39" s="326"/>
      <c r="AL39" s="326"/>
      <c r="AM39" s="326"/>
      <c r="AN39" s="326"/>
      <c r="AO39" s="326"/>
      <c r="AP39" s="326" t="str">
        <f>IF(入力シート!R28="","",入力シート!R28&amp;"　"&amp;入力シート!Z28)</f>
        <v/>
      </c>
      <c r="AQ39" s="326"/>
      <c r="AR39" s="326"/>
      <c r="AS39" s="326"/>
      <c r="AT39" s="326"/>
      <c r="AU39" s="326"/>
      <c r="AV39" s="326"/>
      <c r="AW39" s="326"/>
      <c r="AX39" s="326"/>
      <c r="AY39" s="326"/>
      <c r="AZ39" s="326"/>
      <c r="BA39" s="326"/>
      <c r="BB39" s="326"/>
      <c r="BC39" s="326"/>
      <c r="BD39" s="326"/>
      <c r="BE39" s="64" t="s">
        <v>272</v>
      </c>
    </row>
    <row r="40" spans="1:57" s="23" customFormat="1" ht="16.5" customHeight="1" thickBot="1"/>
    <row r="41" spans="1:57" s="23" customFormat="1" ht="16.5" customHeight="1" thickBot="1">
      <c r="A41" s="186" t="s">
        <v>53</v>
      </c>
      <c r="B41" s="187"/>
      <c r="C41" s="187"/>
      <c r="D41" s="187"/>
      <c r="E41" s="187"/>
      <c r="F41" s="187"/>
      <c r="G41" s="306"/>
      <c r="H41" s="271" t="str">
        <f>IF(入力シート!$I$29="","",IF(入力シート!$I$29=入力シート!$CD$5,1,0))</f>
        <v/>
      </c>
      <c r="I41" s="273"/>
      <c r="K41" s="36">
        <v>1</v>
      </c>
      <c r="L41" s="23" t="s">
        <v>1</v>
      </c>
      <c r="M41" s="23" t="s">
        <v>54</v>
      </c>
      <c r="U41" s="36">
        <v>0</v>
      </c>
      <c r="V41" s="23" t="s">
        <v>1</v>
      </c>
      <c r="W41" s="23" t="s">
        <v>55</v>
      </c>
      <c r="AF41" s="23" t="s">
        <v>56</v>
      </c>
    </row>
    <row r="42" spans="1:57" s="23" customFormat="1" ht="16.5" customHeight="1" thickBot="1"/>
    <row r="43" spans="1:57" s="23" customFormat="1" ht="16.5" customHeight="1">
      <c r="A43" s="330" t="s">
        <v>57</v>
      </c>
      <c r="B43" s="331"/>
      <c r="C43" s="331"/>
      <c r="D43" s="331"/>
      <c r="E43" s="331"/>
      <c r="F43" s="331"/>
      <c r="G43" s="332"/>
      <c r="H43" s="336" t="str">
        <f>IF(入力シート!I30=入力シート!CF5,1,"")</f>
        <v/>
      </c>
      <c r="I43" s="337"/>
      <c r="J43" s="346" t="str">
        <f>IF(入力シート!$I$30=入力シート!CF5,"外国籍会社","")</f>
        <v/>
      </c>
      <c r="K43" s="347"/>
      <c r="L43" s="347"/>
      <c r="M43" s="347"/>
      <c r="N43" s="347"/>
      <c r="O43" s="347"/>
      <c r="P43" s="347"/>
      <c r="Q43" s="348"/>
      <c r="R43" s="353" t="s">
        <v>284</v>
      </c>
      <c r="S43" s="354"/>
      <c r="T43" s="354"/>
      <c r="U43" s="358" t="str">
        <f>IF(入力シート!T31="","",IF(入力シート!T31=100,入力シート!N31&amp;")","　　　　　　　）"))</f>
        <v/>
      </c>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9"/>
    </row>
    <row r="44" spans="1:57" s="23" customFormat="1" ht="16.5" customHeight="1" thickBot="1">
      <c r="A44" s="333"/>
      <c r="B44" s="334"/>
      <c r="C44" s="334"/>
      <c r="D44" s="334"/>
      <c r="E44" s="334"/>
      <c r="F44" s="334"/>
      <c r="G44" s="335"/>
      <c r="H44" s="338" t="str">
        <f>IF(入力シート!I30=入力シート!CF6,2,"")</f>
        <v/>
      </c>
      <c r="I44" s="339"/>
      <c r="J44" s="349" t="str">
        <f>IF(入力シート!I30=入力シート!CF6,"日本国籍会社","")</f>
        <v/>
      </c>
      <c r="K44" s="350"/>
      <c r="L44" s="350"/>
      <c r="M44" s="350"/>
      <c r="N44" s="350"/>
      <c r="O44" s="350"/>
      <c r="P44" s="350"/>
      <c r="Q44" s="351"/>
      <c r="R44" s="355" t="s">
        <v>285</v>
      </c>
      <c r="S44" s="340"/>
      <c r="T44" s="340"/>
      <c r="U44" s="340" t="str">
        <f>IF(入力シート!T31="","",IF(入力シート!I30=入力シート!CF6,"",IF(入力シート!T31=100,"",入力シート!N31)))</f>
        <v/>
      </c>
      <c r="V44" s="340"/>
      <c r="W44" s="340"/>
      <c r="X44" s="340"/>
      <c r="Y44" s="340"/>
      <c r="Z44" s="340"/>
      <c r="AA44" s="340"/>
      <c r="AB44" s="340" t="s">
        <v>287</v>
      </c>
      <c r="AC44" s="340"/>
      <c r="AD44" s="340"/>
      <c r="AE44" s="340"/>
      <c r="AF44" s="340" t="str">
        <f>IF(入力シート!T31="","",IF(入力シート!I30=入力シート!CF6,"",IF(入力シート!T31=100,"",入力シート!T31)))</f>
        <v/>
      </c>
      <c r="AG44" s="340"/>
      <c r="AH44" s="340"/>
      <c r="AI44" s="340" t="s">
        <v>288</v>
      </c>
      <c r="AJ44" s="340"/>
      <c r="AK44" s="340"/>
      <c r="AL44" s="340"/>
      <c r="AM44" s="340"/>
      <c r="AN44" s="340"/>
      <c r="AO44" s="340" t="str">
        <f>IF(入力シート!W31="","",IF(入力シート!I30=入力シート!CF6,"",入力シート!W31))</f>
        <v/>
      </c>
      <c r="AP44" s="340"/>
      <c r="AQ44" s="340"/>
      <c r="AR44" s="340"/>
      <c r="AS44" s="340"/>
      <c r="AT44" s="340"/>
      <c r="AU44" s="340"/>
      <c r="AV44" s="340"/>
      <c r="AW44" s="340" t="s">
        <v>287</v>
      </c>
      <c r="AX44" s="340"/>
      <c r="AY44" s="340"/>
      <c r="AZ44" s="340"/>
      <c r="BA44" s="340" t="str">
        <f>IF(入力シート!AB31="","",IF(入力シート!I30=入力シート!CF6,"",入力シート!AB31))</f>
        <v/>
      </c>
      <c r="BB44" s="340"/>
      <c r="BC44" s="340"/>
      <c r="BD44" s="340" t="s">
        <v>286</v>
      </c>
      <c r="BE44" s="356"/>
    </row>
    <row r="45" spans="1:57" s="23" customFormat="1" ht="16.5" customHeight="1" thickBot="1"/>
    <row r="46" spans="1:57" s="23" customFormat="1" ht="16.5" customHeight="1" thickBot="1">
      <c r="A46" s="312" t="s">
        <v>8</v>
      </c>
      <c r="B46" s="312"/>
      <c r="C46" s="312"/>
      <c r="D46" s="312"/>
      <c r="E46" s="312"/>
      <c r="F46" s="312"/>
      <c r="G46" s="313"/>
      <c r="H46" s="96" t="str">
        <f>IF(入力シート!$V$32="","",MID(入力シート!$V$32,H1,1))</f>
        <v/>
      </c>
      <c r="I46" s="91" t="str">
        <f>IF(入力シート!$V$32="","",MID(入力シート!$V$32,I1,1))</f>
        <v/>
      </c>
      <c r="J46" s="91" t="str">
        <f>IF(入力シート!$V$32="","",MID(入力シート!$V$32,J1,1))</f>
        <v/>
      </c>
      <c r="K46" s="91" t="str">
        <f>IF(入力シート!$V$32="","",MID(入力シート!$V$32,K1,1))</f>
        <v/>
      </c>
      <c r="L46" s="91" t="str">
        <f>IF(入力シート!$V$32="","",MID(入力シート!$V$32,L1,1))</f>
        <v/>
      </c>
      <c r="M46" s="91" t="str">
        <f>IF(入力シート!$V$32="","",MID(入力シート!$V$32,M1,1))</f>
        <v/>
      </c>
      <c r="N46" s="91" t="str">
        <f>IF(入力シート!$V$32="","",MID(入力シート!$V$32,N1,1))</f>
        <v/>
      </c>
      <c r="O46" s="91" t="str">
        <f>IF(入力シート!$V$32="","",MID(入力シート!$V$32,O1,1))</f>
        <v/>
      </c>
      <c r="P46" s="91" t="str">
        <f>IF(入力シート!$V$32="","",MID(入力シート!$V$32,P1,1))</f>
        <v/>
      </c>
      <c r="Q46" s="91" t="str">
        <f>IF(入力シート!$V$32="","",MID(入力シート!$V$32,Q1,1))</f>
        <v/>
      </c>
      <c r="R46" s="91" t="str">
        <f>IF(入力シート!$V$32="","",MID(入力シート!$V$32,R1,1))</f>
        <v/>
      </c>
      <c r="S46" s="91" t="str">
        <f>IF(入力シート!$V$32="","",MID(入力シート!$V$32,S1,1))</f>
        <v/>
      </c>
      <c r="T46" s="91" t="str">
        <f>IF(入力シート!$V$32="","",MID(入力シート!$V$32,T1,1))</f>
        <v/>
      </c>
      <c r="U46" s="91" t="str">
        <f>IF(入力シート!$V$32="","",MID(入力シート!$V$32,U1,1))</f>
        <v/>
      </c>
      <c r="V46" s="91" t="str">
        <f>IF(入力シート!$V$32="","",MID(入力シート!$V$32,V1,1))</f>
        <v/>
      </c>
      <c r="W46" s="91" t="str">
        <f>IF(入力シート!$V$32="","",MID(入力シート!$V$32,W1,1))</f>
        <v/>
      </c>
      <c r="X46" s="91" t="str">
        <f>IF(入力シート!$V$32="","",MID(入力シート!$V$32,X1,1))</f>
        <v/>
      </c>
      <c r="Y46" s="91" t="str">
        <f>IF(入力シート!$V$32="","",MID(入力シート!$V$32,Y1,1))</f>
        <v/>
      </c>
      <c r="Z46" s="91" t="str">
        <f>IF(入力シート!$V$32="","",MID(入力シート!$V$32,Z1,1))</f>
        <v/>
      </c>
      <c r="AA46" s="97" t="str">
        <f>IF(入力シート!$V$32="","",MID(入力シート!$V$32,AA1,1))</f>
        <v/>
      </c>
      <c r="AB46" s="65"/>
      <c r="AC46" s="259" t="s">
        <v>59</v>
      </c>
      <c r="AD46" s="260"/>
      <c r="AE46" s="260"/>
      <c r="AF46" s="260"/>
      <c r="AG46" s="260"/>
      <c r="AH46" s="260"/>
      <c r="AI46" s="260"/>
      <c r="AJ46" s="260"/>
      <c r="AK46" s="343"/>
      <c r="AL46" s="98" t="str">
        <f>IF(入力シート!$I$33="","",MID(入力シート!$I$33,H1,1))</f>
        <v/>
      </c>
      <c r="AM46" s="99" t="str">
        <f>IF(入力シート!$I$33="","",MID(入力シート!$I$33,I1,1))</f>
        <v/>
      </c>
      <c r="AN46" s="99" t="str">
        <f>IF(入力シート!$I$33="","",MID(入力シート!$I$33,J1,1))</f>
        <v/>
      </c>
      <c r="AO46" s="99" t="str">
        <f>IF(入力シート!$I$33="","",MID(入力シート!$I$33,K1,1))</f>
        <v/>
      </c>
      <c r="AP46" s="99" t="str">
        <f>IF(入力シート!$I$33="","",MID(入力シート!$I$33,L1,1))</f>
        <v/>
      </c>
      <c r="AQ46" s="99" t="str">
        <f>IF(入力シート!$I$33="","",MID(入力シート!$I$33,M1,1))</f>
        <v/>
      </c>
      <c r="AR46" s="99" t="str">
        <f>IF(入力シート!$I$33="","",MID(入力シート!$I$33,N1,1))</f>
        <v/>
      </c>
      <c r="AS46" s="99" t="str">
        <f>IF(入力シート!$I$33="","",MID(入力シート!$I$33,O1,1))</f>
        <v/>
      </c>
      <c r="AT46" s="99" t="str">
        <f>IF(入力シート!$I$33="","",MID(入力シート!$I$33,P1,1))</f>
        <v/>
      </c>
      <c r="AU46" s="99" t="str">
        <f>IF(入力シート!$I$33="","",MID(入力シート!$I$33,Q1,1))</f>
        <v/>
      </c>
      <c r="AV46" s="99" t="str">
        <f>IF(入力シート!$I$33="","",MID(入力シート!$I$33,R1,1))</f>
        <v/>
      </c>
      <c r="AW46" s="100" t="str">
        <f>IF(入力シート!$I$33="","",MID(入力シート!$I$33,S1,1))</f>
        <v/>
      </c>
      <c r="AX46" s="101" t="str">
        <f>IF(入力シート!$I$33="","",MID(入力シート!$I$33,T1,1))</f>
        <v/>
      </c>
      <c r="AY46" s="48"/>
      <c r="AZ46" s="48"/>
      <c r="BA46" s="48"/>
      <c r="BB46" s="48"/>
      <c r="BC46" s="48"/>
      <c r="BD46" s="48"/>
      <c r="BE46" s="48"/>
    </row>
    <row r="47" spans="1:57" s="23" customFormat="1" ht="16.5" customHeight="1" thickBot="1">
      <c r="A47" s="186" t="s">
        <v>58</v>
      </c>
      <c r="B47" s="187"/>
      <c r="C47" s="187"/>
      <c r="D47" s="187"/>
      <c r="E47" s="187"/>
      <c r="F47" s="187"/>
      <c r="G47" s="306"/>
      <c r="H47" s="320" t="str">
        <f>IF(入力シート!$I$32="","",MID(入力シート!$I$32,H2,1))</f>
        <v/>
      </c>
      <c r="I47" s="300"/>
      <c r="J47" s="300" t="str">
        <f>IF(入力シート!$I$32="","",MID(入力シート!$I$32,J2,1))</f>
        <v/>
      </c>
      <c r="K47" s="300"/>
      <c r="L47" s="300" t="str">
        <f>IF(入力シート!$I$32="","",MID(入力シート!$I$32,L2,1))</f>
        <v/>
      </c>
      <c r="M47" s="300"/>
      <c r="N47" s="300" t="str">
        <f>IF(入力シート!$I$32="","",MID(入力シート!$I$32,N2,1))</f>
        <v/>
      </c>
      <c r="O47" s="300"/>
      <c r="P47" s="300" t="str">
        <f>IF(入力シート!$I$32="","",MID(入力シート!$I$32,P2,1))</f>
        <v/>
      </c>
      <c r="Q47" s="300"/>
      <c r="R47" s="300" t="str">
        <f>IF(入力シート!$I$32="","",MID(入力シート!$I$32,R2,1))</f>
        <v/>
      </c>
      <c r="S47" s="300"/>
      <c r="T47" s="300" t="str">
        <f>IF(入力シート!$I$32="","",MID(入力シート!$I$32,T2,1))</f>
        <v/>
      </c>
      <c r="U47" s="300"/>
      <c r="V47" s="300" t="str">
        <f>IF(入力シート!$I$32="","",MID(入力シート!$I$32,V2,1))</f>
        <v/>
      </c>
      <c r="W47" s="300"/>
      <c r="X47" s="300" t="str">
        <f>IF(入力シート!$I$32="","",MID(入力シート!$I$32,X2,1))</f>
        <v/>
      </c>
      <c r="Y47" s="300"/>
      <c r="Z47" s="300" t="str">
        <f>IF(入力シート!$I$32="","",MID(入力シート!$I$32,Z2,1))</f>
        <v/>
      </c>
      <c r="AA47" s="301"/>
      <c r="AB47" s="65"/>
      <c r="AC47" s="303" t="s">
        <v>60</v>
      </c>
      <c r="AD47" s="344"/>
      <c r="AE47" s="344"/>
      <c r="AF47" s="344"/>
      <c r="AG47" s="344"/>
      <c r="AH47" s="344"/>
      <c r="AI47" s="344"/>
      <c r="AJ47" s="344"/>
      <c r="AK47" s="345"/>
      <c r="AL47" s="271" t="str">
        <f>IF(入力シート!$V$33="","",入力シート!$V$33)</f>
        <v/>
      </c>
      <c r="AM47" s="272"/>
      <c r="AN47" s="272"/>
      <c r="AO47" s="272"/>
      <c r="AP47" s="272"/>
      <c r="AQ47" s="272"/>
      <c r="AR47" s="272"/>
      <c r="AS47" s="272"/>
      <c r="AT47" s="272"/>
      <c r="AU47" s="272"/>
      <c r="AV47" s="272"/>
      <c r="AW47" s="272"/>
      <c r="AX47" s="272"/>
      <c r="AY47" s="272"/>
      <c r="AZ47" s="272"/>
      <c r="BA47" s="272"/>
      <c r="BB47" s="272"/>
      <c r="BC47" s="272"/>
      <c r="BD47" s="272"/>
      <c r="BE47" s="273"/>
    </row>
    <row r="48" spans="1:5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sheetData>
  <sheetProtection selectLockedCells="1"/>
  <mergeCells count="241">
    <mergeCell ref="CT2:CU2"/>
    <mergeCell ref="CV2:CW2"/>
    <mergeCell ref="CX2:CY2"/>
    <mergeCell ref="CZ2:DA2"/>
    <mergeCell ref="DB2:DC2"/>
    <mergeCell ref="A26:G27"/>
    <mergeCell ref="CB2:CC2"/>
    <mergeCell ref="CD2:CE2"/>
    <mergeCell ref="CF2:CG2"/>
    <mergeCell ref="CH2:CI2"/>
    <mergeCell ref="CJ2:CK2"/>
    <mergeCell ref="CL2:CM2"/>
    <mergeCell ref="CN2:CO2"/>
    <mergeCell ref="CP2:CQ2"/>
    <mergeCell ref="CR2:CS2"/>
    <mergeCell ref="BJ2:BK2"/>
    <mergeCell ref="BL2:BM2"/>
    <mergeCell ref="BN2:BO2"/>
    <mergeCell ref="BP2:BQ2"/>
    <mergeCell ref="BR2:BS2"/>
    <mergeCell ref="BT2:BU2"/>
    <mergeCell ref="BV2:BW2"/>
    <mergeCell ref="BX2:BY2"/>
    <mergeCell ref="BZ2:CA2"/>
    <mergeCell ref="AZ27:BA27"/>
    <mergeCell ref="BB27:BC27"/>
    <mergeCell ref="BD27:BE27"/>
    <mergeCell ref="BF2:BG2"/>
    <mergeCell ref="BH2:BI2"/>
    <mergeCell ref="AR2:AS2"/>
    <mergeCell ref="AT2:AU2"/>
    <mergeCell ref="AV2:AW2"/>
    <mergeCell ref="AX2:AY2"/>
    <mergeCell ref="AZ2:BA2"/>
    <mergeCell ref="BB2:BC2"/>
    <mergeCell ref="BD2:BE2"/>
    <mergeCell ref="AZ26:BA26"/>
    <mergeCell ref="BB26:BC26"/>
    <mergeCell ref="BD26:BE26"/>
    <mergeCell ref="AY24:AZ24"/>
    <mergeCell ref="BA24:BB24"/>
    <mergeCell ref="AU24:AV24"/>
    <mergeCell ref="AW24:AX24"/>
    <mergeCell ref="AX17:AY17"/>
    <mergeCell ref="AZ17:BA17"/>
    <mergeCell ref="BB17:BC17"/>
    <mergeCell ref="BD17:BE17"/>
    <mergeCell ref="BA44:BC44"/>
    <mergeCell ref="AF44:AH44"/>
    <mergeCell ref="AB44:AE44"/>
    <mergeCell ref="U43:BE43"/>
    <mergeCell ref="U44:AA44"/>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H27:AI27"/>
    <mergeCell ref="AJ27:AK27"/>
    <mergeCell ref="AL27:AM27"/>
    <mergeCell ref="AN27:AO27"/>
    <mergeCell ref="AP27:AQ27"/>
    <mergeCell ref="AR27:AS27"/>
    <mergeCell ref="Z2:AA2"/>
    <mergeCell ref="AB2:AC2"/>
    <mergeCell ref="AD2:AE2"/>
    <mergeCell ref="AF2:AG2"/>
    <mergeCell ref="AH2:AI2"/>
    <mergeCell ref="AJ2:AK2"/>
    <mergeCell ref="AL2:AM2"/>
    <mergeCell ref="AN2:AO2"/>
    <mergeCell ref="AP2:AQ2"/>
    <mergeCell ref="H2:I2"/>
    <mergeCell ref="J2:K2"/>
    <mergeCell ref="L2:M2"/>
    <mergeCell ref="N2:O2"/>
    <mergeCell ref="P2:Q2"/>
    <mergeCell ref="R2:S2"/>
    <mergeCell ref="T2:U2"/>
    <mergeCell ref="V2:W2"/>
    <mergeCell ref="X2:Y2"/>
    <mergeCell ref="P47:Q47"/>
    <mergeCell ref="R47:S47"/>
    <mergeCell ref="AR5:AS5"/>
    <mergeCell ref="Z47:AA47"/>
    <mergeCell ref="AC46:AK46"/>
    <mergeCell ref="AC47:AK47"/>
    <mergeCell ref="T47:U47"/>
    <mergeCell ref="V47:W47"/>
    <mergeCell ref="X47:Y47"/>
    <mergeCell ref="AD35:BE35"/>
    <mergeCell ref="J43:Q43"/>
    <mergeCell ref="J44:Q44"/>
    <mergeCell ref="AL26:AM26"/>
    <mergeCell ref="AL47:BE47"/>
    <mergeCell ref="AT5:AU5"/>
    <mergeCell ref="AV5:AW5"/>
    <mergeCell ref="AX5:AY5"/>
    <mergeCell ref="AZ5:BA5"/>
    <mergeCell ref="BB5:BC5"/>
    <mergeCell ref="R43:T43"/>
    <mergeCell ref="R44:T44"/>
    <mergeCell ref="BD44:BE44"/>
    <mergeCell ref="AW44:AZ44"/>
    <mergeCell ref="AI44:AN44"/>
    <mergeCell ref="AP26:AQ26"/>
    <mergeCell ref="AR26:AS26"/>
    <mergeCell ref="A41:G41"/>
    <mergeCell ref="H41:I41"/>
    <mergeCell ref="A43:G44"/>
    <mergeCell ref="H43:I43"/>
    <mergeCell ref="H44:I44"/>
    <mergeCell ref="AX26:AY26"/>
    <mergeCell ref="X26:Y26"/>
    <mergeCell ref="AN26:AO26"/>
    <mergeCell ref="AT26:AU26"/>
    <mergeCell ref="AH26:AI26"/>
    <mergeCell ref="R26:S26"/>
    <mergeCell ref="T26:U26"/>
    <mergeCell ref="Y35:AC35"/>
    <mergeCell ref="A29:G29"/>
    <mergeCell ref="X29:AD29"/>
    <mergeCell ref="AB26:AC26"/>
    <mergeCell ref="AD26:AE26"/>
    <mergeCell ref="A32:G32"/>
    <mergeCell ref="AO44:AV44"/>
    <mergeCell ref="AT27:AU27"/>
    <mergeCell ref="AV27:AW27"/>
    <mergeCell ref="AX27:AY27"/>
    <mergeCell ref="A46:G46"/>
    <mergeCell ref="J47:K47"/>
    <mergeCell ref="L47:M47"/>
    <mergeCell ref="N47:O47"/>
    <mergeCell ref="A47:G47"/>
    <mergeCell ref="H47:I47"/>
    <mergeCell ref="AV26:AW26"/>
    <mergeCell ref="AJ26:AK26"/>
    <mergeCell ref="A39:G39"/>
    <mergeCell ref="H39:I39"/>
    <mergeCell ref="H37:I37"/>
    <mergeCell ref="A35:G35"/>
    <mergeCell ref="H35:W35"/>
    <mergeCell ref="L26:M26"/>
    <mergeCell ref="A37:G37"/>
    <mergeCell ref="A34:G34"/>
    <mergeCell ref="H34:I34"/>
    <mergeCell ref="H26:I26"/>
    <mergeCell ref="J26:K26"/>
    <mergeCell ref="AD39:AO39"/>
    <mergeCell ref="AP39:BD39"/>
    <mergeCell ref="AM32:AW32"/>
    <mergeCell ref="AF26:AG26"/>
    <mergeCell ref="Z26:AA26"/>
    <mergeCell ref="N26:O26"/>
    <mergeCell ref="V26:W26"/>
    <mergeCell ref="P26:Q26"/>
    <mergeCell ref="AR17:AS17"/>
    <mergeCell ref="T19:U19"/>
    <mergeCell ref="AH17:AI17"/>
    <mergeCell ref="AJ17:AK17"/>
    <mergeCell ref="AL17:AM17"/>
    <mergeCell ref="AP17:AQ17"/>
    <mergeCell ref="AC24:AD24"/>
    <mergeCell ref="AE24:AF24"/>
    <mergeCell ref="AH24:AN24"/>
    <mergeCell ref="AO24:AP24"/>
    <mergeCell ref="AQ24:AR24"/>
    <mergeCell ref="AS24:AT24"/>
    <mergeCell ref="AD22:AE22"/>
    <mergeCell ref="V17:W17"/>
    <mergeCell ref="X17:Y17"/>
    <mergeCell ref="AB17:AC17"/>
    <mergeCell ref="Z19:AA19"/>
    <mergeCell ref="N22:O22"/>
    <mergeCell ref="P22:Q22"/>
    <mergeCell ref="R22:S22"/>
    <mergeCell ref="T22:U22"/>
    <mergeCell ref="W5:AB5"/>
    <mergeCell ref="H5:I5"/>
    <mergeCell ref="AC5:AD5"/>
    <mergeCell ref="A7:BF7"/>
    <mergeCell ref="AV17:AW17"/>
    <mergeCell ref="A16:G16"/>
    <mergeCell ref="AE5:AF5"/>
    <mergeCell ref="AT17:AU17"/>
    <mergeCell ref="A17:G17"/>
    <mergeCell ref="H17:I17"/>
    <mergeCell ref="AN17:AO17"/>
    <mergeCell ref="A5:G5"/>
    <mergeCell ref="J17:K17"/>
    <mergeCell ref="Z17:AA17"/>
    <mergeCell ref="C14:U14"/>
    <mergeCell ref="AO5:AQ5"/>
    <mergeCell ref="AM5:AN5"/>
    <mergeCell ref="AH5:AJ5"/>
    <mergeCell ref="AK5:AL5"/>
    <mergeCell ref="P17:Q17"/>
    <mergeCell ref="R17:S17"/>
    <mergeCell ref="T17:U17"/>
    <mergeCell ref="AF17:AG17"/>
    <mergeCell ref="AD17:AE17"/>
    <mergeCell ref="N17:O17"/>
    <mergeCell ref="L17:M17"/>
    <mergeCell ref="L19:M19"/>
    <mergeCell ref="J19:K19"/>
    <mergeCell ref="P19:Q19"/>
    <mergeCell ref="X22:Y22"/>
    <mergeCell ref="V22:W22"/>
    <mergeCell ref="X19:Y19"/>
    <mergeCell ref="N19:O19"/>
    <mergeCell ref="A22:G22"/>
    <mergeCell ref="A19:G19"/>
    <mergeCell ref="R19:S19"/>
    <mergeCell ref="AB19:AC19"/>
    <mergeCell ref="Z22:AA22"/>
    <mergeCell ref="AB22:AC22"/>
    <mergeCell ref="A24:G24"/>
    <mergeCell ref="R24:X24"/>
    <mergeCell ref="Y24:Z24"/>
    <mergeCell ref="AA24:AB24"/>
    <mergeCell ref="A21:G21"/>
    <mergeCell ref="H22:I22"/>
    <mergeCell ref="J22:K22"/>
    <mergeCell ref="L22:M22"/>
    <mergeCell ref="AH19:AI19"/>
    <mergeCell ref="AF19:AG19"/>
    <mergeCell ref="AD19:AE19"/>
    <mergeCell ref="AJ19:AK19"/>
    <mergeCell ref="AF22:AG22"/>
    <mergeCell ref="AH22:AI22"/>
    <mergeCell ref="AJ22:AK22"/>
    <mergeCell ref="H19:I19"/>
    <mergeCell ref="V19:W19"/>
  </mergeCells>
  <phoneticPr fontId="1"/>
  <pageMargins left="0.70866141732283472" right="0.19685039370078741" top="0.74803149606299213" bottom="0.59055118110236227"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41"/>
  <sheetViews>
    <sheetView topLeftCell="A13" zoomScaleNormal="100" zoomScaleSheetLayoutView="100" workbookViewId="0">
      <selection activeCell="AA14" sqref="AA14"/>
    </sheetView>
  </sheetViews>
  <sheetFormatPr defaultColWidth="1.75" defaultRowHeight="20.25" customHeight="1"/>
  <cols>
    <col min="1" max="106" width="1.75" style="2"/>
    <col min="107" max="108" width="4.625" style="2" customWidth="1"/>
    <col min="109" max="16384" width="1.75" style="2"/>
  </cols>
  <sheetData>
    <row r="1" spans="1:81" ht="20.25" customHeight="1">
      <c r="P1" s="66" t="s">
        <v>87</v>
      </c>
    </row>
    <row r="2" spans="1:81" s="67" customFormat="1" ht="20.25" customHeight="1"/>
    <row r="3" spans="1:81" s="67" customFormat="1" ht="20.25" customHeight="1">
      <c r="AF3" s="419" t="str">
        <f>IF(入力シート!$I$4="","令和　　年　　月　　日",入力シート!$I$4)</f>
        <v>令和　　年　　月　　日</v>
      </c>
      <c r="AG3" s="419"/>
      <c r="AH3" s="419"/>
      <c r="AI3" s="419"/>
      <c r="AJ3" s="419"/>
      <c r="AK3" s="419"/>
      <c r="AL3" s="419"/>
      <c r="AM3" s="419"/>
      <c r="AN3" s="419"/>
      <c r="AO3" s="419"/>
      <c r="AP3" s="419"/>
      <c r="AQ3" s="419"/>
      <c r="AR3" s="419"/>
      <c r="AS3" s="419"/>
      <c r="AT3" s="419"/>
      <c r="AU3" s="419"/>
    </row>
    <row r="4" spans="1:81" s="67" customFormat="1" ht="20.25" customHeight="1"/>
    <row r="5" spans="1:81" s="67" customFormat="1" ht="30" customHeight="1">
      <c r="D5" s="67" t="s">
        <v>305</v>
      </c>
    </row>
    <row r="6" spans="1:81" s="67" customFormat="1" ht="20.25" customHeight="1">
      <c r="P6" s="67" t="s">
        <v>176</v>
      </c>
    </row>
    <row r="7" spans="1:81" s="67" customFormat="1" ht="31.5" customHeight="1">
      <c r="Q7" s="67" t="s">
        <v>85</v>
      </c>
      <c r="Z7" s="422" t="str">
        <f>IF(入力シート!N13="","",入力シート!N12&amp;入力シート!V12&amp;入力シート!N13)</f>
        <v/>
      </c>
      <c r="AA7" s="422"/>
      <c r="AB7" s="422"/>
      <c r="AC7" s="422"/>
      <c r="AD7" s="422"/>
      <c r="AE7" s="422"/>
      <c r="AF7" s="422"/>
      <c r="AG7" s="422"/>
      <c r="AH7" s="422"/>
      <c r="AI7" s="422"/>
      <c r="AJ7" s="422"/>
      <c r="AK7" s="422"/>
      <c r="AL7" s="422"/>
      <c r="AM7" s="422"/>
      <c r="AN7" s="422"/>
      <c r="AO7" s="422"/>
      <c r="AP7" s="422"/>
      <c r="AQ7" s="422"/>
      <c r="AR7" s="422"/>
      <c r="AS7" s="422"/>
      <c r="AT7" s="422"/>
      <c r="AU7" s="422"/>
      <c r="AV7" s="422"/>
    </row>
    <row r="8" spans="1:81" s="67" customFormat="1" ht="31.5" customHeight="1">
      <c r="Q8" s="67" t="s">
        <v>7</v>
      </c>
      <c r="Z8" s="422" t="str">
        <f>IF(入力シート!I6="","",入力シート!I6)</f>
        <v/>
      </c>
      <c r="AA8" s="422"/>
      <c r="AB8" s="422"/>
      <c r="AC8" s="422"/>
      <c r="AD8" s="422"/>
      <c r="AE8" s="422"/>
      <c r="AF8" s="422"/>
      <c r="AG8" s="422"/>
      <c r="AH8" s="422"/>
      <c r="AI8" s="422"/>
      <c r="AJ8" s="422"/>
      <c r="AK8" s="422"/>
      <c r="AL8" s="422"/>
      <c r="AM8" s="422"/>
      <c r="AN8" s="422"/>
      <c r="AO8" s="422"/>
      <c r="AP8" s="422"/>
      <c r="AQ8" s="422"/>
      <c r="AR8" s="422"/>
      <c r="AS8" s="422"/>
      <c r="AT8" s="422"/>
      <c r="AU8" s="422"/>
      <c r="AV8" s="422"/>
    </row>
    <row r="9" spans="1:81" s="67" customFormat="1" ht="21" customHeight="1">
      <c r="Q9" s="70" t="s">
        <v>9</v>
      </c>
      <c r="Z9" s="70" t="str">
        <f>IF(入力シート!I8="","",入力シート!I8)</f>
        <v/>
      </c>
      <c r="AA9" s="70"/>
      <c r="AB9" s="70"/>
      <c r="AC9" s="70"/>
      <c r="AD9" s="70"/>
      <c r="AE9" s="70"/>
      <c r="AF9" s="70"/>
      <c r="AG9" s="70"/>
      <c r="AH9" s="70"/>
      <c r="AI9" s="70"/>
      <c r="AJ9" s="70"/>
      <c r="AK9" s="70"/>
      <c r="AL9" s="70"/>
      <c r="AM9" s="70"/>
      <c r="AN9" s="70"/>
      <c r="AO9" s="70"/>
      <c r="AP9" s="70"/>
      <c r="AQ9" s="70"/>
      <c r="AR9" s="70"/>
      <c r="AS9" s="70"/>
      <c r="AT9" s="70"/>
      <c r="AU9" s="70"/>
      <c r="AV9" s="70"/>
      <c r="AZ9" s="2"/>
    </row>
    <row r="10" spans="1:81" s="67" customFormat="1" ht="21" customHeight="1">
      <c r="Q10" s="70"/>
      <c r="Z10" s="423" t="str">
        <f>IF(入力シート!I9="","",入力シート!I9&amp;"　㊞")</f>
        <v/>
      </c>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Z10" s="2"/>
    </row>
    <row r="11" spans="1:81" s="67" customFormat="1" ht="13.9" customHeight="1"/>
    <row r="12" spans="1:81" s="67" customFormat="1" ht="20.25" customHeight="1">
      <c r="B12" s="70" t="s">
        <v>366</v>
      </c>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row>
    <row r="13" spans="1:81" s="67" customFormat="1" ht="20.25" customHeight="1">
      <c r="A13" s="67" t="s">
        <v>367</v>
      </c>
    </row>
    <row r="14" spans="1:81" s="67" customFormat="1" ht="29.25" customHeight="1" thickBot="1">
      <c r="B14" s="420" t="s">
        <v>84</v>
      </c>
      <c r="C14" s="421"/>
      <c r="D14" s="421"/>
      <c r="E14" s="421"/>
      <c r="F14" s="421"/>
      <c r="G14" s="421"/>
      <c r="H14" s="421"/>
      <c r="N14" s="68"/>
      <c r="O14" s="69"/>
      <c r="P14" s="69"/>
      <c r="Q14" s="69"/>
      <c r="R14" s="69"/>
      <c r="S14" s="69"/>
      <c r="T14" s="69"/>
      <c r="U14" s="69"/>
      <c r="V14" s="69"/>
      <c r="W14" s="69"/>
      <c r="X14" s="69"/>
      <c r="Y14" s="69"/>
      <c r="Z14" s="69"/>
      <c r="AA14" s="68"/>
      <c r="AB14" s="68"/>
      <c r="AC14" s="68"/>
      <c r="AD14" s="68"/>
      <c r="AE14" s="68"/>
      <c r="AF14" s="68"/>
      <c r="AG14" s="68"/>
      <c r="AH14" s="68"/>
      <c r="AI14" s="68"/>
      <c r="AJ14" s="68"/>
      <c r="AK14" s="68"/>
      <c r="AL14" s="68"/>
      <c r="AM14" s="68"/>
      <c r="AN14" s="68"/>
      <c r="AO14" s="68"/>
      <c r="AP14" s="68"/>
      <c r="AQ14" s="68"/>
      <c r="AR14" s="68"/>
      <c r="AS14" s="68"/>
      <c r="AT14" s="68"/>
    </row>
    <row r="15" spans="1:81" s="67" customFormat="1" ht="30" customHeight="1" thickBot="1">
      <c r="B15" s="417" t="s">
        <v>83</v>
      </c>
      <c r="C15" s="418"/>
      <c r="D15" s="418"/>
      <c r="E15" s="418"/>
      <c r="F15" s="418"/>
      <c r="G15" s="418"/>
      <c r="H15" s="418"/>
      <c r="I15" s="418"/>
      <c r="J15" s="418"/>
      <c r="K15" s="415" t="str">
        <f>IF(入力シート!$I$18="","",IF(入力シート!$I$18=入力シート!$CB$5,MID(入力シート!$R$23,1,1),""))</f>
        <v/>
      </c>
      <c r="L15" s="416"/>
      <c r="M15" s="415" t="str">
        <f>IF(入力シート!$I$18="","",IF(入力シート!$I$18=入力シート!$CB$5,MID(入力シート!$R$23,2,1),""))</f>
        <v/>
      </c>
      <c r="N15" s="416"/>
      <c r="O15" s="376" t="str">
        <f>IF(入力シート!$I$18="","",IF(入力シート!$I$18=入力シート!$CB$5,MID(入力シート!$R$23,3,1),""))</f>
        <v/>
      </c>
      <c r="P15" s="377"/>
      <c r="Q15" s="376" t="s">
        <v>82</v>
      </c>
      <c r="R15" s="377"/>
      <c r="S15" s="376" t="str">
        <f>IF(入力シート!$I$18="","",IF(入力シート!$I$18=入力シート!$CB$5,MID(入力シート!$U$23,1,1),""))</f>
        <v/>
      </c>
      <c r="T15" s="377"/>
      <c r="U15" s="376" t="str">
        <f>IF(入力シート!$I$18="","",IF(入力シート!$I$18=入力シート!$CB$5,MID(入力シート!$U$23,2,1),""))</f>
        <v/>
      </c>
      <c r="V15" s="377"/>
      <c r="W15" s="376" t="str">
        <f>IF(入力シート!$I$18="","",IF(入力シート!$I$18=入力シート!$CB$5,MID(入力シート!$U$23,3,1),""))</f>
        <v/>
      </c>
      <c r="X15" s="377"/>
      <c r="Y15" s="376" t="str">
        <f>IF(入力シート!$I$18="","",IF(入力シート!$I$18=入力シート!$CB$5,MID(入力シート!$U$23,4,1),""))</f>
        <v/>
      </c>
      <c r="Z15" s="414"/>
      <c r="AA15" s="68"/>
      <c r="AB15" s="68"/>
      <c r="AC15" s="68"/>
      <c r="AD15" s="68"/>
      <c r="AE15" s="68"/>
      <c r="AF15" s="68"/>
      <c r="AG15" s="68"/>
      <c r="AH15" s="68"/>
      <c r="AI15" s="68"/>
      <c r="AJ15" s="68"/>
      <c r="AK15" s="68"/>
      <c r="AL15" s="68"/>
      <c r="AM15" s="68"/>
      <c r="AN15" s="68"/>
      <c r="AO15" s="68"/>
      <c r="AP15" s="68"/>
      <c r="AQ15" s="68"/>
      <c r="AR15" s="68"/>
      <c r="AS15" s="68"/>
      <c r="AT15" s="69"/>
      <c r="BB15" s="361" t="str">
        <f>IF(入力シート!$I$18="","",IF(入力シート!$I$18=入力シート!$CB$5,"この書類を提出してください","この書類は提出する必要がありません"))</f>
        <v/>
      </c>
      <c r="BC15" s="362"/>
      <c r="BD15" s="362"/>
      <c r="BE15" s="362"/>
      <c r="BF15" s="362"/>
      <c r="BG15" s="362"/>
      <c r="BH15" s="362"/>
      <c r="BI15" s="362"/>
      <c r="BJ15" s="362"/>
      <c r="BK15" s="362"/>
      <c r="BL15" s="362"/>
      <c r="BM15" s="362"/>
      <c r="BN15" s="362"/>
      <c r="BO15" s="362"/>
      <c r="BP15" s="362"/>
      <c r="BQ15" s="362"/>
      <c r="BR15" s="362"/>
      <c r="BS15" s="362"/>
      <c r="BT15" s="362"/>
      <c r="BU15" s="362"/>
      <c r="BV15" s="362"/>
      <c r="BW15" s="362"/>
      <c r="BX15" s="362"/>
      <c r="BY15" s="362"/>
      <c r="BZ15" s="362"/>
      <c r="CA15" s="362"/>
      <c r="CB15" s="362"/>
      <c r="CC15" s="363"/>
    </row>
    <row r="16" spans="1:81" s="67" customFormat="1" ht="30" customHeight="1">
      <c r="B16" s="387" t="s">
        <v>77</v>
      </c>
      <c r="C16" s="388"/>
      <c r="D16" s="388"/>
      <c r="E16" s="388"/>
      <c r="F16" s="388"/>
      <c r="G16" s="388"/>
      <c r="H16" s="388"/>
      <c r="I16" s="388"/>
      <c r="J16" s="389"/>
      <c r="K16" s="378" t="str">
        <f>IF(入力シート!$I$18="","",IF(入力シート!$I$18=入力シート!$CB$5,PHONETIC(入力シート!$R$25),""))</f>
        <v/>
      </c>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80"/>
      <c r="BB16" s="364"/>
      <c r="BC16" s="365"/>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365"/>
      <c r="BZ16" s="365"/>
      <c r="CA16" s="365"/>
      <c r="CB16" s="365"/>
      <c r="CC16" s="366"/>
    </row>
    <row r="17" spans="2:91" s="67" customFormat="1" ht="30" customHeight="1" thickBot="1">
      <c r="B17" s="381" t="s">
        <v>81</v>
      </c>
      <c r="C17" s="382"/>
      <c r="D17" s="382"/>
      <c r="E17" s="382"/>
      <c r="F17" s="382"/>
      <c r="G17" s="382"/>
      <c r="H17" s="382"/>
      <c r="I17" s="382"/>
      <c r="J17" s="383"/>
      <c r="K17" s="410" t="str">
        <f>IF(入力シート!$I$18="","",IF(入力シート!$I$18=入力シート!$CB$5,入力シート!$R$24,""))</f>
        <v/>
      </c>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2"/>
      <c r="BB17" s="367"/>
      <c r="BC17" s="368"/>
      <c r="BD17" s="368"/>
      <c r="BE17" s="368"/>
      <c r="BF17" s="368"/>
      <c r="BG17" s="368"/>
      <c r="BH17" s="368"/>
      <c r="BI17" s="368"/>
      <c r="BJ17" s="368"/>
      <c r="BK17" s="368"/>
      <c r="BL17" s="368"/>
      <c r="BM17" s="368"/>
      <c r="BN17" s="368"/>
      <c r="BO17" s="368"/>
      <c r="BP17" s="368"/>
      <c r="BQ17" s="368"/>
      <c r="BR17" s="368"/>
      <c r="BS17" s="368"/>
      <c r="BT17" s="368"/>
      <c r="BU17" s="368"/>
      <c r="BV17" s="368"/>
      <c r="BW17" s="368"/>
      <c r="BX17" s="368"/>
      <c r="BY17" s="368"/>
      <c r="BZ17" s="368"/>
      <c r="CA17" s="368"/>
      <c r="CB17" s="368"/>
      <c r="CC17" s="369"/>
    </row>
    <row r="18" spans="2:91" s="67" customFormat="1" ht="30" customHeight="1" thickBot="1">
      <c r="B18" s="390" t="s">
        <v>80</v>
      </c>
      <c r="C18" s="391"/>
      <c r="D18" s="391"/>
      <c r="E18" s="391"/>
      <c r="F18" s="391"/>
      <c r="G18" s="391"/>
      <c r="H18" s="391"/>
      <c r="I18" s="391"/>
      <c r="J18" s="391"/>
      <c r="K18" s="407"/>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c r="AM18" s="408"/>
      <c r="AN18" s="408"/>
      <c r="AO18" s="408"/>
      <c r="AP18" s="408"/>
      <c r="AQ18" s="408"/>
      <c r="AR18" s="408"/>
      <c r="AS18" s="408"/>
      <c r="AT18" s="409"/>
    </row>
    <row r="19" spans="2:91" s="67" customFormat="1" ht="30" customHeight="1">
      <c r="B19" s="387" t="s">
        <v>77</v>
      </c>
      <c r="C19" s="388"/>
      <c r="D19" s="388"/>
      <c r="E19" s="388"/>
      <c r="F19" s="388"/>
      <c r="G19" s="388"/>
      <c r="H19" s="388"/>
      <c r="I19" s="388"/>
      <c r="J19" s="389"/>
      <c r="K19" s="378" t="str">
        <f>IF(入力シート!$I$18="","",IF(入力シート!$I$18=入力シート!$CB$5,PHONETIC(入力シート!$R$19),""))</f>
        <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80"/>
    </row>
    <row r="20" spans="2:91" s="67" customFormat="1" ht="30" customHeight="1">
      <c r="B20" s="381" t="s">
        <v>79</v>
      </c>
      <c r="C20" s="382"/>
      <c r="D20" s="382"/>
      <c r="E20" s="382"/>
      <c r="F20" s="382"/>
      <c r="G20" s="382"/>
      <c r="H20" s="382"/>
      <c r="I20" s="382"/>
      <c r="J20" s="383"/>
      <c r="K20" s="404" t="str">
        <f>IF(入力シート!$I$18="","",IF(入力シート!$I$18=入力シート!$CB$5,入力シート!$R$18,""))</f>
        <v/>
      </c>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6"/>
    </row>
    <row r="21" spans="2:91" s="67" customFormat="1" ht="30" customHeight="1" thickBot="1">
      <c r="B21" s="390" t="s">
        <v>78</v>
      </c>
      <c r="C21" s="391"/>
      <c r="D21" s="391"/>
      <c r="E21" s="391"/>
      <c r="F21" s="391"/>
      <c r="G21" s="391"/>
      <c r="H21" s="391"/>
      <c r="I21" s="391"/>
      <c r="J21" s="391"/>
      <c r="K21" s="407"/>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8"/>
      <c r="AM21" s="408"/>
      <c r="AN21" s="408"/>
      <c r="AO21" s="408"/>
      <c r="AP21" s="408"/>
      <c r="AQ21" s="408"/>
      <c r="AR21" s="408"/>
      <c r="AS21" s="408"/>
      <c r="AT21" s="409"/>
      <c r="BS21" s="70"/>
      <c r="BT21" s="70"/>
      <c r="BU21" s="70"/>
      <c r="BV21" s="70"/>
      <c r="BW21" s="70"/>
      <c r="BX21" s="70"/>
      <c r="BY21" s="70"/>
      <c r="BZ21" s="70"/>
      <c r="CA21" s="70"/>
      <c r="CB21" s="70"/>
      <c r="CC21" s="70"/>
      <c r="CD21" s="70"/>
      <c r="CE21" s="70"/>
      <c r="CF21" s="70"/>
      <c r="CG21" s="70"/>
      <c r="CH21" s="70"/>
      <c r="CI21" s="70"/>
      <c r="CJ21" s="70"/>
      <c r="CK21" s="70"/>
      <c r="CL21" s="70"/>
      <c r="CM21" s="70"/>
    </row>
    <row r="22" spans="2:91" s="67" customFormat="1" ht="30" customHeight="1" thickBot="1">
      <c r="B22" s="413" t="s">
        <v>171</v>
      </c>
      <c r="C22" s="401"/>
      <c r="D22" s="401"/>
      <c r="E22" s="401"/>
      <c r="F22" s="401"/>
      <c r="G22" s="401"/>
      <c r="H22" s="401"/>
      <c r="I22" s="401"/>
      <c r="J22" s="402"/>
      <c r="K22" s="384" t="str">
        <f>IF(入力シート!I18="","",IF(入力シート!$I$18=入力シート!$CB$5,入力シート!$R$26,""))</f>
        <v/>
      </c>
      <c r="L22" s="385"/>
      <c r="M22" s="385"/>
      <c r="N22" s="385"/>
      <c r="O22" s="385"/>
      <c r="P22" s="385"/>
      <c r="Q22" s="385"/>
      <c r="R22" s="385"/>
      <c r="S22" s="385"/>
      <c r="T22" s="385"/>
      <c r="U22" s="385"/>
      <c r="V22" s="385"/>
      <c r="W22" s="385"/>
      <c r="X22" s="403"/>
      <c r="Y22" s="400" t="s">
        <v>172</v>
      </c>
      <c r="Z22" s="401"/>
      <c r="AA22" s="401"/>
      <c r="AB22" s="401"/>
      <c r="AC22" s="401"/>
      <c r="AD22" s="401"/>
      <c r="AE22" s="401"/>
      <c r="AF22" s="401"/>
      <c r="AG22" s="402"/>
      <c r="AH22" s="384" t="str">
        <f>IF(入力シート!I18="","",IF(入力シート!$I$18=入力シート!$CB$5,入力シート!$R$27,""))</f>
        <v/>
      </c>
      <c r="AI22" s="385"/>
      <c r="AJ22" s="385"/>
      <c r="AK22" s="385"/>
      <c r="AL22" s="385"/>
      <c r="AM22" s="385"/>
      <c r="AN22" s="385"/>
      <c r="AO22" s="385"/>
      <c r="AP22" s="385"/>
      <c r="AQ22" s="385"/>
      <c r="AR22" s="385"/>
      <c r="AS22" s="385"/>
      <c r="AT22" s="386"/>
      <c r="BS22" s="70"/>
      <c r="BT22" s="70"/>
      <c r="BU22" s="70"/>
      <c r="BV22" s="70"/>
      <c r="BW22" s="70"/>
      <c r="BX22" s="70"/>
      <c r="BY22" s="70"/>
      <c r="BZ22" s="70"/>
      <c r="CA22" s="70"/>
      <c r="CB22" s="70"/>
      <c r="CC22" s="70"/>
      <c r="CD22" s="70"/>
      <c r="CE22" s="70"/>
      <c r="CF22" s="70"/>
      <c r="CG22" s="70"/>
      <c r="CH22" s="70"/>
      <c r="CI22" s="70"/>
      <c r="CJ22" s="70"/>
      <c r="CK22" s="70"/>
      <c r="CL22" s="70"/>
      <c r="CM22" s="70"/>
    </row>
    <row r="23" spans="2:91" s="67" customFormat="1" ht="30" customHeight="1">
      <c r="B23" s="387" t="s">
        <v>77</v>
      </c>
      <c r="C23" s="388"/>
      <c r="D23" s="388"/>
      <c r="E23" s="388"/>
      <c r="F23" s="388"/>
      <c r="G23" s="388"/>
      <c r="H23" s="388"/>
      <c r="I23" s="388"/>
      <c r="J23" s="389"/>
      <c r="K23" s="370" t="str">
        <f>IF(入力シート!$I$18="","",IF(入力シート!$I$18=入力シート!$CB$5,PHONETIC(入力シート!$R$22),""))</f>
        <v/>
      </c>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2"/>
      <c r="AL23" s="373" t="s">
        <v>76</v>
      </c>
      <c r="AM23" s="374"/>
      <c r="AN23" s="374"/>
      <c r="AO23" s="374"/>
      <c r="AP23" s="374"/>
      <c r="AQ23" s="374"/>
      <c r="AR23" s="374"/>
      <c r="AS23" s="374"/>
      <c r="AT23" s="375"/>
      <c r="BS23" s="70"/>
      <c r="BT23" s="70"/>
      <c r="BU23" s="70"/>
      <c r="BV23" s="70"/>
      <c r="BW23" s="70"/>
      <c r="BX23" s="70"/>
      <c r="BY23" s="70"/>
      <c r="BZ23" s="70"/>
      <c r="CA23" s="70"/>
      <c r="CB23" s="70"/>
      <c r="CC23" s="70"/>
      <c r="CD23" s="70"/>
      <c r="CE23" s="70"/>
      <c r="CF23" s="70"/>
      <c r="CG23" s="70"/>
      <c r="CH23" s="70"/>
      <c r="CI23" s="70"/>
      <c r="CJ23" s="70"/>
      <c r="CK23" s="70"/>
      <c r="CL23" s="70"/>
      <c r="CM23" s="70"/>
    </row>
    <row r="24" spans="2:91" s="67" customFormat="1" ht="39" customHeight="1">
      <c r="B24" s="381" t="s">
        <v>75</v>
      </c>
      <c r="C24" s="382"/>
      <c r="D24" s="382"/>
      <c r="E24" s="382"/>
      <c r="F24" s="382"/>
      <c r="G24" s="382"/>
      <c r="H24" s="382"/>
      <c r="I24" s="382"/>
      <c r="J24" s="383"/>
      <c r="K24" s="410" t="str">
        <f>IF(入力シート!$I$18="","",IF(入力シート!$I$18=入力シート!$CB$5,入力シート!$R$20&amp;"　"&amp;入力シート!$R$21,""))</f>
        <v/>
      </c>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2"/>
      <c r="AL24" s="394"/>
      <c r="AM24" s="395"/>
      <c r="AN24" s="395"/>
      <c r="AO24" s="395"/>
      <c r="AP24" s="395"/>
      <c r="AQ24" s="395"/>
      <c r="AR24" s="395"/>
      <c r="AS24" s="395"/>
      <c r="AT24" s="396"/>
      <c r="BS24" s="70"/>
      <c r="BT24" s="70"/>
      <c r="BU24" s="70"/>
      <c r="BV24" s="70"/>
      <c r="BW24" s="70"/>
      <c r="BX24" s="70"/>
      <c r="BY24" s="70"/>
      <c r="BZ24" s="70"/>
      <c r="CA24" s="70"/>
      <c r="CB24" s="70"/>
      <c r="CC24" s="70"/>
      <c r="CD24" s="70"/>
      <c r="CE24" s="70"/>
      <c r="CF24" s="70"/>
      <c r="CG24" s="70"/>
      <c r="CH24" s="70"/>
      <c r="CI24" s="70"/>
      <c r="CJ24" s="70"/>
      <c r="CK24" s="70"/>
      <c r="CL24" s="70"/>
      <c r="CM24" s="70"/>
    </row>
    <row r="25" spans="2:91" s="67" customFormat="1" ht="39" customHeight="1" thickBot="1">
      <c r="B25" s="392" t="s">
        <v>74</v>
      </c>
      <c r="C25" s="393"/>
      <c r="D25" s="393"/>
      <c r="E25" s="393"/>
      <c r="F25" s="393"/>
      <c r="G25" s="393"/>
      <c r="H25" s="393"/>
      <c r="I25" s="393"/>
      <c r="J25" s="393"/>
      <c r="K25" s="407"/>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9"/>
      <c r="AL25" s="397"/>
      <c r="AM25" s="398"/>
      <c r="AN25" s="398"/>
      <c r="AO25" s="398"/>
      <c r="AP25" s="398"/>
      <c r="AQ25" s="398"/>
      <c r="AR25" s="398"/>
      <c r="AS25" s="398"/>
      <c r="AT25" s="399"/>
    </row>
    <row r="26" spans="2:91" s="67" customFormat="1" ht="10.9" customHeight="1"/>
    <row r="27" spans="2:91" s="67" customFormat="1" ht="20.25" customHeight="1">
      <c r="E27" s="67" t="s">
        <v>73</v>
      </c>
    </row>
    <row r="28" spans="2:91" s="67" customFormat="1" ht="22.5" customHeight="1">
      <c r="H28" s="67" t="s">
        <v>72</v>
      </c>
    </row>
    <row r="29" spans="2:91" s="67" customFormat="1" ht="22.5" customHeight="1">
      <c r="H29" s="67" t="s">
        <v>71</v>
      </c>
    </row>
    <row r="30" spans="2:91" s="67" customFormat="1" ht="22.5" customHeight="1">
      <c r="H30" s="67" t="s">
        <v>70</v>
      </c>
    </row>
    <row r="31" spans="2:91" s="67" customFormat="1" ht="22.5" customHeight="1">
      <c r="H31" s="67" t="s">
        <v>69</v>
      </c>
    </row>
    <row r="32" spans="2:91" s="67" customFormat="1" ht="22.5" customHeight="1">
      <c r="H32" s="67" t="s">
        <v>170</v>
      </c>
    </row>
    <row r="33" s="67" customFormat="1" ht="20.25" customHeight="1"/>
    <row r="34" s="67" customFormat="1" ht="20.25" customHeight="1"/>
    <row r="35" s="67" customFormat="1" ht="20.25" customHeight="1"/>
    <row r="36" s="67" customFormat="1" ht="20.25" customHeight="1"/>
    <row r="37" s="67" customFormat="1" ht="20.25" customHeight="1"/>
    <row r="38" s="67" customFormat="1" ht="20.25" customHeight="1"/>
    <row r="39" s="67" customFormat="1" ht="20.25" customHeight="1"/>
    <row r="40" s="67" customFormat="1" ht="20.25" customHeight="1"/>
    <row r="41" s="67" customFormat="1" ht="20.25" customHeight="1"/>
  </sheetData>
  <sheetProtection selectLockedCells="1"/>
  <mergeCells count="36">
    <mergeCell ref="AF3:AU3"/>
    <mergeCell ref="U15:V15"/>
    <mergeCell ref="B14:H14"/>
    <mergeCell ref="Z7:AV7"/>
    <mergeCell ref="Z8:AV8"/>
    <mergeCell ref="Z10:AV10"/>
    <mergeCell ref="B16:J16"/>
    <mergeCell ref="K17:AT18"/>
    <mergeCell ref="W15:X15"/>
    <mergeCell ref="Y15:Z15"/>
    <mergeCell ref="M15:N15"/>
    <mergeCell ref="Q15:R15"/>
    <mergeCell ref="K15:L15"/>
    <mergeCell ref="K16:AT16"/>
    <mergeCell ref="S15:T15"/>
    <mergeCell ref="B15:J15"/>
    <mergeCell ref="B19:J19"/>
    <mergeCell ref="B18:J18"/>
    <mergeCell ref="B17:J17"/>
    <mergeCell ref="B22:J22"/>
    <mergeCell ref="B20:J20"/>
    <mergeCell ref="B24:J24"/>
    <mergeCell ref="AH22:AT22"/>
    <mergeCell ref="B23:J23"/>
    <mergeCell ref="B21:J21"/>
    <mergeCell ref="B25:J25"/>
    <mergeCell ref="AL24:AT25"/>
    <mergeCell ref="Y22:AG22"/>
    <mergeCell ref="K22:X22"/>
    <mergeCell ref="K20:AT21"/>
    <mergeCell ref="K24:AK25"/>
    <mergeCell ref="BB15:CC17"/>
    <mergeCell ref="K23:AK23"/>
    <mergeCell ref="AL23:AT23"/>
    <mergeCell ref="O15:P15"/>
    <mergeCell ref="K19:AT19"/>
  </mergeCells>
  <phoneticPr fontId="3"/>
  <printOptions horizontalCentered="1" verticalCentered="1"/>
  <pageMargins left="0.98425196850393704" right="0.78740157480314965" top="0.86614173228346458" bottom="0.78740157480314965"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W40"/>
  <sheetViews>
    <sheetView topLeftCell="A10" zoomScaleNormal="100" zoomScaleSheetLayoutView="100" workbookViewId="0">
      <selection activeCell="AH3" sqref="AH3:AW3"/>
    </sheetView>
  </sheetViews>
  <sheetFormatPr defaultColWidth="1.75" defaultRowHeight="20.25" customHeight="1"/>
  <cols>
    <col min="1" max="1" width="0.625" style="2" customWidth="1"/>
    <col min="2" max="16384" width="1.75" style="2"/>
  </cols>
  <sheetData>
    <row r="1" spans="2:49" ht="22.5" customHeight="1">
      <c r="P1" s="66" t="s">
        <v>88</v>
      </c>
    </row>
    <row r="2" spans="2:49" s="67" customFormat="1" ht="22.5" customHeight="1"/>
    <row r="3" spans="2:49" s="67" customFormat="1" ht="20.25" customHeight="1">
      <c r="AH3" s="419" t="str">
        <f>IF(入力シート!$I$4="","令和　　年　　月　　日",入力シート!$I$4)</f>
        <v>令和　　年　　月　　日</v>
      </c>
      <c r="AI3" s="419"/>
      <c r="AJ3" s="419"/>
      <c r="AK3" s="419"/>
      <c r="AL3" s="419"/>
      <c r="AM3" s="419"/>
      <c r="AN3" s="419"/>
      <c r="AO3" s="419"/>
      <c r="AP3" s="419"/>
      <c r="AQ3" s="419"/>
      <c r="AR3" s="419"/>
      <c r="AS3" s="419"/>
      <c r="AT3" s="419"/>
      <c r="AU3" s="419"/>
      <c r="AV3" s="419"/>
      <c r="AW3" s="419"/>
    </row>
    <row r="4" spans="2:49" s="67" customFormat="1" ht="20.25" customHeight="1"/>
    <row r="5" spans="2:49" s="67" customFormat="1" ht="33.75" customHeight="1">
      <c r="D5" s="67" t="s">
        <v>305</v>
      </c>
    </row>
    <row r="6" spans="2:49" s="67" customFormat="1" ht="22.5" customHeight="1">
      <c r="P6" s="67" t="s">
        <v>176</v>
      </c>
    </row>
    <row r="7" spans="2:49" s="67" customFormat="1" ht="33.75" customHeight="1">
      <c r="Q7" s="67" t="s">
        <v>85</v>
      </c>
      <c r="Z7" s="422" t="str">
        <f>IF(入力シート!N13="","",入力シート!N12&amp;入力シート!V12&amp;入力シート!N13)</f>
        <v/>
      </c>
      <c r="AA7" s="422"/>
      <c r="AB7" s="422"/>
      <c r="AC7" s="422"/>
      <c r="AD7" s="422"/>
      <c r="AE7" s="422"/>
      <c r="AF7" s="422"/>
      <c r="AG7" s="422"/>
      <c r="AH7" s="422"/>
      <c r="AI7" s="422"/>
      <c r="AJ7" s="422"/>
      <c r="AK7" s="422"/>
      <c r="AL7" s="422"/>
      <c r="AM7" s="422"/>
      <c r="AN7" s="422"/>
      <c r="AO7" s="422"/>
      <c r="AP7" s="422"/>
      <c r="AQ7" s="422"/>
      <c r="AR7" s="422"/>
      <c r="AS7" s="422"/>
      <c r="AT7" s="422"/>
      <c r="AU7" s="422"/>
      <c r="AV7" s="422"/>
    </row>
    <row r="8" spans="2:49" s="67" customFormat="1" ht="30" customHeight="1">
      <c r="Q8" s="67" t="s">
        <v>7</v>
      </c>
      <c r="Z8" s="422" t="str">
        <f>IF(入力シート!I6="","",入力シート!I6)</f>
        <v/>
      </c>
      <c r="AA8" s="422"/>
      <c r="AB8" s="422"/>
      <c r="AC8" s="422"/>
      <c r="AD8" s="422"/>
      <c r="AE8" s="422"/>
      <c r="AF8" s="422"/>
      <c r="AG8" s="422"/>
      <c r="AH8" s="422"/>
      <c r="AI8" s="422"/>
      <c r="AJ8" s="422"/>
      <c r="AK8" s="422"/>
      <c r="AL8" s="422"/>
      <c r="AM8" s="422"/>
      <c r="AN8" s="422"/>
      <c r="AO8" s="422"/>
      <c r="AP8" s="422"/>
      <c r="AQ8" s="422"/>
      <c r="AR8" s="422"/>
      <c r="AS8" s="422"/>
      <c r="AT8" s="422"/>
      <c r="AU8" s="422"/>
      <c r="AV8" s="422"/>
    </row>
    <row r="9" spans="2:49" s="67" customFormat="1" ht="30" customHeight="1">
      <c r="Q9" s="70" t="s">
        <v>9</v>
      </c>
      <c r="Z9" s="70" t="str">
        <f>IF(入力シート!I8="","",入力シート!I8)</f>
        <v/>
      </c>
      <c r="AA9" s="70"/>
      <c r="AB9" s="70"/>
      <c r="AC9" s="70"/>
      <c r="AD9" s="70"/>
      <c r="AE9" s="70"/>
      <c r="AF9" s="70"/>
      <c r="AG9" s="70"/>
      <c r="AH9" s="70"/>
      <c r="AI9" s="70"/>
      <c r="AJ9" s="70"/>
      <c r="AK9" s="70"/>
      <c r="AL9" s="70"/>
      <c r="AM9" s="70"/>
      <c r="AN9" s="70"/>
      <c r="AO9" s="70"/>
      <c r="AP9" s="70"/>
      <c r="AQ9" s="70"/>
      <c r="AR9" s="70"/>
      <c r="AS9" s="70"/>
      <c r="AT9" s="70"/>
      <c r="AU9" s="70"/>
      <c r="AV9" s="70"/>
    </row>
    <row r="10" spans="2:49" s="67" customFormat="1" ht="22.5" customHeight="1">
      <c r="Q10" s="70"/>
      <c r="Z10" s="423" t="str">
        <f>IF(入力シート!I9="","",入力シート!I9&amp;"　㊞")</f>
        <v/>
      </c>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row>
    <row r="11" spans="2:49" s="67" customFormat="1" ht="18.75" customHeight="1">
      <c r="Q11" s="70"/>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row>
    <row r="12" spans="2:49" s="67" customFormat="1" ht="30" customHeight="1">
      <c r="B12" s="71"/>
      <c r="C12" s="70" t="s">
        <v>89</v>
      </c>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row>
    <row r="13" spans="2:49" s="67" customFormat="1" ht="30" customHeight="1">
      <c r="B13" s="67" t="s">
        <v>90</v>
      </c>
    </row>
    <row r="14" spans="2:49" s="67" customFormat="1" ht="22.5" customHeight="1">
      <c r="B14" s="72"/>
      <c r="C14" s="73"/>
      <c r="D14" s="73"/>
      <c r="E14" s="73"/>
      <c r="F14" s="73"/>
      <c r="G14" s="73"/>
      <c r="H14" s="73"/>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row>
    <row r="15" spans="2:49" s="67" customFormat="1" ht="22.5" customHeight="1">
      <c r="B15" s="73"/>
      <c r="C15" s="73"/>
      <c r="D15" s="73"/>
      <c r="E15" s="73"/>
      <c r="F15" s="73"/>
      <c r="G15" s="73"/>
      <c r="H15" s="73"/>
      <c r="I15" s="73"/>
      <c r="J15" s="73"/>
      <c r="K15" s="73"/>
      <c r="L15" s="73"/>
      <c r="M15" s="73"/>
      <c r="N15" s="73"/>
      <c r="O15" s="73"/>
      <c r="P15" s="73"/>
      <c r="Q15" s="74"/>
      <c r="R15" s="74"/>
      <c r="S15" s="73"/>
      <c r="T15" s="73"/>
      <c r="U15" s="73"/>
      <c r="V15" s="73" t="s">
        <v>91</v>
      </c>
      <c r="W15" s="73"/>
      <c r="X15" s="73"/>
      <c r="Y15" s="73"/>
      <c r="Z15" s="73"/>
      <c r="AA15" s="68"/>
      <c r="AB15" s="68"/>
      <c r="AC15" s="68"/>
      <c r="AD15" s="68"/>
      <c r="AE15" s="68"/>
      <c r="AF15" s="68"/>
      <c r="AG15" s="68"/>
      <c r="AH15" s="68"/>
      <c r="AI15" s="68"/>
      <c r="AJ15" s="68"/>
      <c r="AK15" s="68"/>
      <c r="AL15" s="68"/>
      <c r="AM15" s="68"/>
      <c r="AN15" s="68"/>
      <c r="AO15" s="68"/>
      <c r="AP15" s="68"/>
      <c r="AQ15" s="68"/>
      <c r="AR15" s="68"/>
      <c r="AS15" s="68"/>
      <c r="AT15" s="68"/>
    </row>
    <row r="16" spans="2:49" s="67" customFormat="1" ht="22.5" customHeight="1">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2:46" s="67" customFormat="1" ht="22.5" customHeight="1">
      <c r="B17" s="424" t="s">
        <v>92</v>
      </c>
      <c r="C17" s="425"/>
      <c r="D17" s="425"/>
      <c r="E17" s="426"/>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c r="AT17" s="73"/>
    </row>
    <row r="18" spans="2:46" s="67" customFormat="1" ht="22.5" customHeight="1">
      <c r="B18" s="427"/>
      <c r="C18" s="428"/>
      <c r="D18" s="428"/>
      <c r="E18" s="429"/>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4"/>
      <c r="AT18" s="73"/>
    </row>
    <row r="19" spans="2:46" s="67" customFormat="1" ht="22.5" customHeight="1">
      <c r="B19" s="427"/>
      <c r="C19" s="428"/>
      <c r="D19" s="428"/>
      <c r="E19" s="429"/>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c r="AT19" s="75"/>
    </row>
    <row r="20" spans="2:46" s="67" customFormat="1" ht="22.5" customHeight="1">
      <c r="B20" s="427"/>
      <c r="C20" s="428"/>
      <c r="D20" s="428"/>
      <c r="E20" s="429"/>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c r="AT20" s="73"/>
    </row>
    <row r="21" spans="2:46" s="67" customFormat="1" ht="22.5" customHeight="1">
      <c r="B21" s="427"/>
      <c r="C21" s="428"/>
      <c r="D21" s="428"/>
      <c r="E21" s="429"/>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c r="AT21" s="73"/>
    </row>
    <row r="22" spans="2:46" s="67" customFormat="1" ht="22.5" customHeight="1">
      <c r="B22" s="427"/>
      <c r="C22" s="428"/>
      <c r="D22" s="428"/>
      <c r="E22" s="429"/>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c r="AT22" s="76"/>
    </row>
    <row r="23" spans="2:46" s="67" customFormat="1" ht="22.5" customHeight="1">
      <c r="B23" s="427"/>
      <c r="C23" s="428"/>
      <c r="D23" s="428"/>
      <c r="E23" s="429"/>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4"/>
      <c r="AO23" s="434"/>
      <c r="AP23" s="434"/>
      <c r="AQ23" s="434"/>
      <c r="AR23" s="434"/>
      <c r="AS23" s="434"/>
      <c r="AT23" s="73"/>
    </row>
    <row r="24" spans="2:46" s="67" customFormat="1" ht="22.5" customHeight="1">
      <c r="B24" s="427"/>
      <c r="C24" s="428"/>
      <c r="D24" s="428"/>
      <c r="E24" s="429"/>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73"/>
    </row>
    <row r="25" spans="2:46" s="67" customFormat="1" ht="22.5" customHeight="1">
      <c r="B25" s="427"/>
      <c r="C25" s="428"/>
      <c r="D25" s="428"/>
      <c r="E25" s="429"/>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4"/>
      <c r="AR25" s="434"/>
      <c r="AS25" s="434"/>
    </row>
    <row r="26" spans="2:46" s="67" customFormat="1" ht="22.5" customHeight="1">
      <c r="B26" s="427"/>
      <c r="C26" s="428"/>
      <c r="D26" s="428"/>
      <c r="E26" s="429"/>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row>
    <row r="27" spans="2:46" s="67" customFormat="1" ht="22.5" customHeight="1">
      <c r="B27" s="427"/>
      <c r="C27" s="428"/>
      <c r="D27" s="428"/>
      <c r="E27" s="429"/>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row>
    <row r="28" spans="2:46" s="67" customFormat="1" ht="22.5" customHeight="1">
      <c r="B28" s="430"/>
      <c r="C28" s="431"/>
      <c r="D28" s="431"/>
      <c r="E28" s="432"/>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row>
    <row r="29" spans="2:46" s="67" customFormat="1" ht="22.5" customHeight="1"/>
    <row r="30" spans="2:46" s="67" customFormat="1" ht="22.5" customHeight="1"/>
    <row r="31" spans="2:46" s="67" customFormat="1" ht="22.5" customHeight="1"/>
    <row r="32" spans="2:46" s="67" customFormat="1" ht="22.5" customHeight="1"/>
    <row r="33" s="67" customFormat="1" ht="22.5" customHeight="1"/>
    <row r="34" s="67" customFormat="1" ht="22.5" customHeight="1"/>
    <row r="35" s="67" customFormat="1" ht="22.5" customHeight="1"/>
    <row r="36" s="67" customFormat="1" ht="22.5" customHeight="1"/>
    <row r="37" s="67" customFormat="1" ht="20.25" customHeight="1"/>
    <row r="38" s="67" customFormat="1" ht="20.25" customHeight="1"/>
    <row r="39" s="67" customFormat="1" ht="20.25" customHeight="1"/>
    <row r="40" s="67" customFormat="1" ht="20.25" customHeight="1"/>
  </sheetData>
  <sheetProtection selectLockedCells="1"/>
  <mergeCells count="6">
    <mergeCell ref="AH3:AW3"/>
    <mergeCell ref="B17:E28"/>
    <mergeCell ref="F17:AS28"/>
    <mergeCell ref="Z7:AV7"/>
    <mergeCell ref="Z8:AV8"/>
    <mergeCell ref="Z10:AV10"/>
  </mergeCells>
  <phoneticPr fontId="3"/>
  <pageMargins left="0.98425196850393704" right="0.78740157480314965" top="0.94488188976377963" bottom="0.9448818897637796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39"/>
  <sheetViews>
    <sheetView zoomScaleNormal="100" workbookViewId="0">
      <selection activeCell="J7" sqref="J7:M8"/>
    </sheetView>
  </sheetViews>
  <sheetFormatPr defaultRowHeight="13.5"/>
  <cols>
    <col min="1" max="1" width="2.125" style="2" customWidth="1"/>
    <col min="2" max="2" width="4.25" style="85" customWidth="1"/>
    <col min="3" max="3" width="5.25" style="2" customWidth="1"/>
    <col min="4" max="4" width="1.625" style="2" customWidth="1"/>
    <col min="5" max="5" width="10.25" style="2" bestFit="1" customWidth="1"/>
    <col min="6" max="6" width="1.625" style="2" customWidth="1"/>
    <col min="7" max="7" width="7.125" style="2" customWidth="1"/>
    <col min="8" max="8" width="13" style="2" bestFit="1" customWidth="1"/>
    <col min="9" max="9" width="1.875" style="2" customWidth="1"/>
    <col min="10" max="11" width="7.875" style="2" customWidth="1"/>
    <col min="12" max="13" width="12.5" style="2" customWidth="1"/>
    <col min="14" max="16384" width="9" style="2"/>
  </cols>
  <sheetData>
    <row r="1" spans="2:24" ht="23.25" customHeight="1">
      <c r="C1" s="436" t="s">
        <v>324</v>
      </c>
      <c r="D1" s="436"/>
      <c r="E1" s="436"/>
      <c r="F1" s="436"/>
      <c r="G1" s="436"/>
      <c r="H1" s="436"/>
      <c r="I1" s="436"/>
      <c r="J1" s="436"/>
      <c r="K1" s="436"/>
      <c r="L1" s="436"/>
    </row>
    <row r="3" spans="2:24" ht="23.25" customHeight="1">
      <c r="H3" s="419" t="str">
        <f>IF(入力シート!$I$4="","令和　　年　　月　　日",入力シート!$I$4)</f>
        <v>令和　　年　　月　　日</v>
      </c>
      <c r="I3" s="419"/>
      <c r="J3" s="419"/>
      <c r="K3" s="419"/>
      <c r="L3" s="419"/>
      <c r="M3" s="419"/>
      <c r="N3" s="82"/>
      <c r="O3" s="82"/>
      <c r="P3" s="82"/>
      <c r="Q3" s="82"/>
      <c r="R3" s="82"/>
      <c r="S3" s="82"/>
      <c r="T3" s="82"/>
      <c r="U3" s="82"/>
      <c r="V3" s="82"/>
      <c r="W3" s="82"/>
      <c r="X3" s="82"/>
    </row>
    <row r="5" spans="2:24" ht="18" customHeight="1">
      <c r="B5" s="10" t="s">
        <v>325</v>
      </c>
      <c r="E5" s="2" t="s">
        <v>326</v>
      </c>
      <c r="G5" s="2" t="s">
        <v>327</v>
      </c>
    </row>
    <row r="7" spans="2:24" ht="18" customHeight="1">
      <c r="H7" s="83" t="s">
        <v>328</v>
      </c>
      <c r="I7" s="83"/>
      <c r="J7" s="438" t="str">
        <f>入力シート!N12&amp;入力シート!V12&amp;入力シート!N13</f>
        <v/>
      </c>
      <c r="K7" s="438"/>
      <c r="L7" s="438"/>
      <c r="M7" s="438"/>
    </row>
    <row r="8" spans="2:24" ht="12.75" customHeight="1">
      <c r="H8" s="83"/>
      <c r="I8" s="83"/>
      <c r="J8" s="438"/>
      <c r="K8" s="438"/>
      <c r="L8" s="438"/>
      <c r="M8" s="438"/>
    </row>
    <row r="9" spans="2:24" ht="18" customHeight="1">
      <c r="H9" s="83" t="s">
        <v>329</v>
      </c>
      <c r="I9" s="83"/>
      <c r="J9" s="437" t="str">
        <f>IF(入力シート!I6="","",入力シート!I6)</f>
        <v/>
      </c>
      <c r="K9" s="437"/>
      <c r="L9" s="437"/>
      <c r="M9" s="437"/>
    </row>
    <row r="10" spans="2:24" ht="7.5" customHeight="1">
      <c r="H10" s="83"/>
      <c r="I10" s="83"/>
    </row>
    <row r="11" spans="2:24" ht="18" customHeight="1">
      <c r="H11" s="83" t="s">
        <v>330</v>
      </c>
      <c r="I11" s="83"/>
      <c r="J11" s="23" t="str">
        <f>IF(入力シート!I8="","",入力シート!I8)</f>
        <v/>
      </c>
      <c r="K11" s="23"/>
    </row>
    <row r="12" spans="2:24" ht="33.75" customHeight="1">
      <c r="J12" s="152" t="str">
        <f>IF(入力シート!I9="","",入力シート!I9&amp;"　㊞")</f>
        <v/>
      </c>
      <c r="K12" s="23"/>
    </row>
    <row r="13" spans="2:24" ht="18" customHeight="1">
      <c r="B13" s="85" t="s">
        <v>334</v>
      </c>
    </row>
    <row r="14" spans="2:24" ht="18" customHeight="1">
      <c r="B14" s="439" t="s">
        <v>342</v>
      </c>
      <c r="C14" s="439"/>
      <c r="D14" s="439"/>
      <c r="E14" s="439"/>
      <c r="F14" s="439"/>
      <c r="G14" s="439"/>
      <c r="H14" s="439"/>
      <c r="I14" s="439"/>
      <c r="J14" s="439"/>
      <c r="K14" s="439"/>
      <c r="L14" s="439"/>
      <c r="M14" s="439"/>
    </row>
    <row r="15" spans="2:24" ht="18" customHeight="1">
      <c r="B15" s="439"/>
      <c r="C15" s="439"/>
      <c r="D15" s="439"/>
      <c r="E15" s="439"/>
      <c r="F15" s="439"/>
      <c r="G15" s="439"/>
      <c r="H15" s="439"/>
      <c r="I15" s="439"/>
      <c r="J15" s="439"/>
      <c r="K15" s="439"/>
      <c r="L15" s="439"/>
      <c r="M15" s="439"/>
    </row>
    <row r="16" spans="2:24" ht="18" customHeight="1"/>
    <row r="17" spans="1:13" ht="18" customHeight="1">
      <c r="A17" s="155" t="s">
        <v>331</v>
      </c>
      <c r="B17" s="155"/>
      <c r="C17" s="155"/>
      <c r="D17" s="155"/>
      <c r="E17" s="155"/>
      <c r="F17" s="155"/>
      <c r="G17" s="155"/>
      <c r="H17" s="155"/>
      <c r="I17" s="155"/>
      <c r="J17" s="155"/>
      <c r="K17" s="155"/>
      <c r="L17" s="155"/>
      <c r="M17" s="155"/>
    </row>
    <row r="18" spans="1:13" ht="18" customHeight="1"/>
    <row r="19" spans="1:13" ht="26.25" customHeight="1">
      <c r="A19" s="2">
        <v>1</v>
      </c>
      <c r="B19" s="438" t="s">
        <v>347</v>
      </c>
      <c r="C19" s="438"/>
      <c r="D19" s="438"/>
      <c r="E19" s="438"/>
      <c r="F19" s="438"/>
      <c r="G19" s="438"/>
      <c r="H19" s="438"/>
      <c r="I19" s="438"/>
      <c r="J19" s="438"/>
      <c r="K19" s="438"/>
      <c r="L19" s="438"/>
      <c r="M19" s="438"/>
    </row>
    <row r="20" spans="1:13" ht="28.5" customHeight="1">
      <c r="B20" s="438"/>
      <c r="C20" s="438"/>
      <c r="D20" s="438"/>
      <c r="E20" s="438"/>
      <c r="F20" s="438"/>
      <c r="G20" s="438"/>
      <c r="H20" s="438"/>
      <c r="I20" s="438"/>
      <c r="J20" s="438"/>
      <c r="K20" s="438"/>
      <c r="L20" s="438"/>
      <c r="M20" s="438"/>
    </row>
    <row r="21" spans="1:13" ht="22.5" customHeight="1">
      <c r="B21" s="85" t="s">
        <v>333</v>
      </c>
      <c r="C21" s="438" t="s">
        <v>332</v>
      </c>
      <c r="D21" s="438"/>
      <c r="E21" s="438"/>
      <c r="F21" s="438"/>
      <c r="G21" s="438"/>
      <c r="H21" s="438"/>
      <c r="I21" s="438"/>
      <c r="J21" s="438"/>
      <c r="K21" s="438"/>
      <c r="L21" s="438"/>
      <c r="M21" s="438"/>
    </row>
    <row r="22" spans="1:13" ht="13.5" customHeight="1">
      <c r="C22" s="438"/>
      <c r="D22" s="438"/>
      <c r="E22" s="438"/>
      <c r="F22" s="438"/>
      <c r="G22" s="438"/>
      <c r="H22" s="438"/>
      <c r="I22" s="438"/>
      <c r="J22" s="438"/>
      <c r="K22" s="438"/>
      <c r="L22" s="438"/>
      <c r="M22" s="438"/>
    </row>
    <row r="23" spans="1:13" ht="22.5" customHeight="1">
      <c r="B23" s="85" t="s">
        <v>336</v>
      </c>
      <c r="C23" s="2" t="s">
        <v>335</v>
      </c>
    </row>
    <row r="24" spans="1:13" ht="22.5" customHeight="1">
      <c r="B24" s="85" t="s">
        <v>338</v>
      </c>
      <c r="C24" s="2" t="s">
        <v>337</v>
      </c>
    </row>
    <row r="25" spans="1:13" ht="22.5" customHeight="1">
      <c r="B25" s="85" t="s">
        <v>340</v>
      </c>
      <c r="C25" s="2" t="s">
        <v>339</v>
      </c>
    </row>
    <row r="26" spans="1:13" ht="22.5" customHeight="1">
      <c r="B26" s="85" t="s">
        <v>341</v>
      </c>
      <c r="C26" s="438" t="s">
        <v>349</v>
      </c>
      <c r="D26" s="438"/>
      <c r="E26" s="438"/>
      <c r="F26" s="438"/>
      <c r="G26" s="438"/>
      <c r="H26" s="438"/>
      <c r="I26" s="438"/>
      <c r="J26" s="438"/>
      <c r="K26" s="438"/>
      <c r="L26" s="438"/>
      <c r="M26" s="438"/>
    </row>
    <row r="27" spans="1:13" ht="13.5" customHeight="1">
      <c r="C27" s="438"/>
      <c r="D27" s="438"/>
      <c r="E27" s="438"/>
      <c r="F27" s="438"/>
      <c r="G27" s="438"/>
      <c r="H27" s="438"/>
      <c r="I27" s="438"/>
      <c r="J27" s="438"/>
      <c r="K27" s="438"/>
      <c r="L27" s="438"/>
      <c r="M27" s="438"/>
    </row>
    <row r="28" spans="1:13" ht="22.5" customHeight="1">
      <c r="B28" s="85" t="s">
        <v>343</v>
      </c>
      <c r="C28" s="438" t="s">
        <v>348</v>
      </c>
      <c r="D28" s="438"/>
      <c r="E28" s="438"/>
      <c r="F28" s="438"/>
      <c r="G28" s="438"/>
      <c r="H28" s="438"/>
      <c r="I28" s="438"/>
      <c r="J28" s="438"/>
      <c r="K28" s="438"/>
      <c r="L28" s="438"/>
      <c r="M28" s="438"/>
    </row>
    <row r="29" spans="1:13" ht="13.5" customHeight="1">
      <c r="C29" s="438"/>
      <c r="D29" s="438"/>
      <c r="E29" s="438"/>
      <c r="F29" s="438"/>
      <c r="G29" s="438"/>
      <c r="H29" s="438"/>
      <c r="I29" s="438"/>
      <c r="J29" s="438"/>
      <c r="K29" s="438"/>
      <c r="L29" s="438"/>
      <c r="M29" s="438"/>
    </row>
    <row r="30" spans="1:13" ht="22.5" customHeight="1">
      <c r="B30" s="85" t="s">
        <v>344</v>
      </c>
      <c r="C30" s="2" t="s">
        <v>350</v>
      </c>
    </row>
    <row r="31" spans="1:13" ht="22.5" customHeight="1">
      <c r="B31" s="85" t="s">
        <v>351</v>
      </c>
      <c r="C31" s="2" t="s">
        <v>352</v>
      </c>
    </row>
    <row r="32" spans="1:13" ht="12" customHeight="1"/>
    <row r="33" spans="1:13" ht="22.5" customHeight="1">
      <c r="A33" s="2">
        <v>2</v>
      </c>
      <c r="B33" s="439" t="s">
        <v>345</v>
      </c>
      <c r="C33" s="439"/>
      <c r="D33" s="439"/>
      <c r="E33" s="439"/>
      <c r="F33" s="439"/>
      <c r="G33" s="439"/>
      <c r="H33" s="439"/>
      <c r="I33" s="439"/>
      <c r="J33" s="439"/>
      <c r="K33" s="439"/>
      <c r="L33" s="439"/>
      <c r="M33" s="439"/>
    </row>
    <row r="34" spans="1:13" ht="13.5" customHeight="1">
      <c r="B34" s="439"/>
      <c r="C34" s="439"/>
      <c r="D34" s="439"/>
      <c r="E34" s="439"/>
      <c r="F34" s="439"/>
      <c r="G34" s="439"/>
      <c r="H34" s="439"/>
      <c r="I34" s="439"/>
      <c r="J34" s="439"/>
      <c r="K34" s="439"/>
      <c r="L34" s="439"/>
      <c r="M34" s="439"/>
    </row>
    <row r="35" spans="1:13" ht="12" customHeight="1">
      <c r="B35" s="86"/>
      <c r="C35" s="84"/>
      <c r="D35" s="84"/>
      <c r="E35" s="84"/>
      <c r="F35" s="84"/>
      <c r="G35" s="84"/>
      <c r="H35" s="84"/>
      <c r="I35" s="84"/>
      <c r="J35" s="84"/>
      <c r="K35" s="84"/>
      <c r="L35" s="84"/>
      <c r="M35" s="84"/>
    </row>
    <row r="36" spans="1:13" ht="22.5" customHeight="1">
      <c r="A36" s="2">
        <v>3</v>
      </c>
      <c r="B36" s="85" t="s">
        <v>346</v>
      </c>
    </row>
    <row r="37" spans="1:13" ht="12" customHeight="1"/>
    <row r="38" spans="1:13" ht="22.5" customHeight="1">
      <c r="A38" s="2">
        <v>4</v>
      </c>
      <c r="B38" s="439" t="s">
        <v>353</v>
      </c>
      <c r="C38" s="439"/>
      <c r="D38" s="439"/>
      <c r="E38" s="439"/>
      <c r="F38" s="439"/>
      <c r="G38" s="439"/>
      <c r="H38" s="439"/>
      <c r="I38" s="439"/>
      <c r="J38" s="439"/>
      <c r="K38" s="439"/>
      <c r="L38" s="439"/>
      <c r="M38" s="439"/>
    </row>
    <row r="39" spans="1:13" ht="13.5" customHeight="1">
      <c r="B39" s="439"/>
      <c r="C39" s="439"/>
      <c r="D39" s="439"/>
      <c r="E39" s="439"/>
      <c r="F39" s="439"/>
      <c r="G39" s="439"/>
      <c r="H39" s="439"/>
      <c r="I39" s="439"/>
      <c r="J39" s="439"/>
      <c r="K39" s="439"/>
      <c r="L39" s="439"/>
      <c r="M39" s="439"/>
    </row>
  </sheetData>
  <mergeCells count="12">
    <mergeCell ref="C1:L1"/>
    <mergeCell ref="H3:M3"/>
    <mergeCell ref="J9:M9"/>
    <mergeCell ref="C28:M29"/>
    <mergeCell ref="B38:M39"/>
    <mergeCell ref="B33:M34"/>
    <mergeCell ref="J7:M8"/>
    <mergeCell ref="A17:M17"/>
    <mergeCell ref="C21:M22"/>
    <mergeCell ref="C26:M27"/>
    <mergeCell ref="B19:M20"/>
    <mergeCell ref="B14:M15"/>
  </mergeCells>
  <phoneticPr fontId="7"/>
  <printOptions horizontalCentered="1"/>
  <pageMargins left="0.70866141732283472" right="0.51181102362204722" top="0.94488188976377963" bottom="0.94488188976377963" header="0.31496062992125984" footer="0.31496062992125984"/>
  <pageSetup paperSize="9" orientation="portrait" r:id="rId1"/>
  <ignoredErrors>
    <ignoredError sqref="B21:B26 B28:B3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U171"/>
  <sheetViews>
    <sheetView tabSelected="1" view="pageBreakPreview" topLeftCell="A78" zoomScaleNormal="100" zoomScaleSheetLayoutView="100" workbookViewId="0">
      <selection activeCell="AV91" sqref="AV91"/>
    </sheetView>
  </sheetViews>
  <sheetFormatPr defaultColWidth="2.25" defaultRowHeight="13.9" customHeight="1" outlineLevelRow="1"/>
  <cols>
    <col min="1" max="69" width="2.125" style="103" customWidth="1"/>
    <col min="70" max="165" width="2.25" style="103"/>
    <col min="166" max="189" width="3.625" style="103" customWidth="1"/>
    <col min="190" max="16384" width="2.25" style="103"/>
  </cols>
  <sheetData>
    <row r="1" spans="1:112" ht="13.9" hidden="1" customHeight="1" outlineLevel="1">
      <c r="A1" s="102"/>
      <c r="B1" s="102"/>
      <c r="C1" s="102"/>
      <c r="D1" s="102"/>
      <c r="E1" s="102"/>
      <c r="F1" s="102"/>
      <c r="G1" s="102"/>
      <c r="H1" s="102"/>
      <c r="I1" s="102"/>
      <c r="J1" s="102"/>
      <c r="K1" s="102"/>
      <c r="L1" s="102"/>
      <c r="M1" s="102">
        <v>1</v>
      </c>
      <c r="N1" s="102">
        <v>2</v>
      </c>
      <c r="O1" s="102">
        <v>3</v>
      </c>
      <c r="P1" s="102">
        <v>4</v>
      </c>
      <c r="Q1" s="102">
        <v>5</v>
      </c>
      <c r="R1" s="102">
        <v>6</v>
      </c>
      <c r="S1" s="102">
        <v>7</v>
      </c>
      <c r="T1" s="102">
        <v>8</v>
      </c>
      <c r="U1" s="102">
        <v>9</v>
      </c>
      <c r="V1" s="102">
        <v>10</v>
      </c>
      <c r="W1" s="102">
        <v>11</v>
      </c>
      <c r="X1" s="102">
        <v>12</v>
      </c>
      <c r="Y1" s="102">
        <v>13</v>
      </c>
      <c r="Z1" s="102">
        <v>14</v>
      </c>
      <c r="AA1" s="102">
        <v>15</v>
      </c>
      <c r="AB1" s="102">
        <v>16</v>
      </c>
      <c r="AC1" s="102">
        <v>17</v>
      </c>
      <c r="AD1" s="102">
        <v>18</v>
      </c>
      <c r="AE1" s="102">
        <v>19</v>
      </c>
      <c r="AF1" s="102">
        <v>20</v>
      </c>
      <c r="AG1" s="102">
        <v>21</v>
      </c>
      <c r="AH1" s="102">
        <v>22</v>
      </c>
      <c r="AI1" s="102">
        <v>23</v>
      </c>
      <c r="AJ1" s="102">
        <v>24</v>
      </c>
      <c r="AK1" s="102">
        <v>25</v>
      </c>
      <c r="AL1" s="102">
        <v>26</v>
      </c>
      <c r="AM1" s="102">
        <v>27</v>
      </c>
      <c r="AN1" s="102">
        <v>28</v>
      </c>
      <c r="AO1" s="102">
        <v>29</v>
      </c>
      <c r="AP1" s="102">
        <v>30</v>
      </c>
      <c r="AQ1" s="102">
        <v>31</v>
      </c>
      <c r="AR1" s="102">
        <v>32</v>
      </c>
      <c r="AS1" s="102">
        <v>33</v>
      </c>
      <c r="AT1" s="102">
        <v>34</v>
      </c>
      <c r="AU1" s="102">
        <v>35</v>
      </c>
      <c r="AV1" s="102">
        <v>36</v>
      </c>
      <c r="AW1" s="102">
        <v>37</v>
      </c>
      <c r="AX1" s="102">
        <v>38</v>
      </c>
      <c r="AY1" s="102">
        <v>39</v>
      </c>
      <c r="AZ1" s="102">
        <v>40</v>
      </c>
      <c r="BA1" s="102">
        <v>41</v>
      </c>
      <c r="BB1" s="102">
        <v>42</v>
      </c>
      <c r="BC1" s="102">
        <v>43</v>
      </c>
      <c r="BD1" s="102">
        <v>44</v>
      </c>
      <c r="BE1" s="102">
        <v>45</v>
      </c>
      <c r="BF1" s="102">
        <v>46</v>
      </c>
      <c r="BG1" s="102">
        <v>47</v>
      </c>
      <c r="BH1" s="102">
        <v>48</v>
      </c>
      <c r="BI1" s="102">
        <v>49</v>
      </c>
      <c r="BJ1" s="102">
        <v>50</v>
      </c>
      <c r="BK1" s="102">
        <v>51</v>
      </c>
      <c r="BL1" s="102">
        <v>52</v>
      </c>
      <c r="BM1" s="102">
        <v>53</v>
      </c>
      <c r="BN1" s="102">
        <v>54</v>
      </c>
      <c r="BO1" s="102">
        <v>55</v>
      </c>
      <c r="BP1" s="102"/>
      <c r="BQ1" s="102"/>
      <c r="BR1" s="102"/>
      <c r="BS1" s="102"/>
      <c r="BT1" s="102"/>
      <c r="BU1" s="102"/>
      <c r="BV1" s="102"/>
      <c r="BW1" s="102"/>
      <c r="BX1" s="102"/>
      <c r="BY1" s="102"/>
      <c r="BZ1" s="102"/>
      <c r="CA1" s="102"/>
      <c r="CB1" s="102"/>
      <c r="CC1" s="102"/>
      <c r="CD1" s="102"/>
      <c r="CE1" s="102"/>
      <c r="CF1" s="102"/>
      <c r="CG1" s="102"/>
      <c r="CH1" s="102"/>
      <c r="CI1" s="102"/>
      <c r="CJ1" s="102"/>
      <c r="CK1" s="102"/>
    </row>
    <row r="2" spans="1:112" ht="13.9" hidden="1" customHeight="1" outlineLevel="1">
      <c r="A2" s="102"/>
      <c r="B2" s="102"/>
      <c r="C2" s="102"/>
      <c r="D2" s="102"/>
      <c r="E2" s="102"/>
      <c r="F2" s="102"/>
      <c r="G2" s="102"/>
      <c r="H2" s="102"/>
      <c r="I2" s="102"/>
      <c r="J2" s="102"/>
      <c r="K2" s="102"/>
      <c r="L2" s="102"/>
      <c r="M2" s="462">
        <v>1</v>
      </c>
      <c r="N2" s="462"/>
      <c r="O2" s="462">
        <v>2</v>
      </c>
      <c r="P2" s="462"/>
      <c r="Q2" s="462">
        <v>3</v>
      </c>
      <c r="R2" s="462"/>
      <c r="S2" s="462">
        <v>4</v>
      </c>
      <c r="T2" s="462"/>
      <c r="U2" s="462">
        <v>5</v>
      </c>
      <c r="V2" s="462"/>
      <c r="W2" s="462">
        <v>6</v>
      </c>
      <c r="X2" s="462"/>
      <c r="Y2" s="462">
        <v>7</v>
      </c>
      <c r="Z2" s="462"/>
      <c r="AA2" s="462">
        <v>8</v>
      </c>
      <c r="AB2" s="462"/>
      <c r="AC2" s="462">
        <v>9</v>
      </c>
      <c r="AD2" s="462"/>
      <c r="AE2" s="462">
        <v>10</v>
      </c>
      <c r="AF2" s="462"/>
      <c r="AG2" s="462">
        <v>11</v>
      </c>
      <c r="AH2" s="462"/>
      <c r="AI2" s="462">
        <v>12</v>
      </c>
      <c r="AJ2" s="462"/>
      <c r="AK2" s="462">
        <v>13</v>
      </c>
      <c r="AL2" s="462"/>
      <c r="AM2" s="462">
        <v>14</v>
      </c>
      <c r="AN2" s="462"/>
      <c r="AO2" s="462">
        <v>15</v>
      </c>
      <c r="AP2" s="462"/>
      <c r="AQ2" s="462">
        <v>16</v>
      </c>
      <c r="AR2" s="462"/>
      <c r="AS2" s="462">
        <v>17</v>
      </c>
      <c r="AT2" s="462"/>
      <c r="AU2" s="462">
        <v>18</v>
      </c>
      <c r="AV2" s="462"/>
      <c r="AW2" s="462">
        <v>19</v>
      </c>
      <c r="AX2" s="462"/>
      <c r="AY2" s="462">
        <v>20</v>
      </c>
      <c r="AZ2" s="462"/>
      <c r="BA2" s="462">
        <v>21</v>
      </c>
      <c r="BB2" s="462"/>
      <c r="BC2" s="462">
        <v>22</v>
      </c>
      <c r="BD2" s="462"/>
      <c r="BE2" s="462">
        <v>23</v>
      </c>
      <c r="BF2" s="462"/>
      <c r="BG2" s="462">
        <v>24</v>
      </c>
      <c r="BH2" s="462"/>
      <c r="BI2" s="462">
        <v>25</v>
      </c>
      <c r="BJ2" s="462"/>
      <c r="BK2" s="462">
        <v>26</v>
      </c>
      <c r="BL2" s="462"/>
      <c r="BM2" s="462">
        <v>27</v>
      </c>
      <c r="BN2" s="462"/>
      <c r="BO2" s="462">
        <v>28</v>
      </c>
      <c r="BP2" s="462"/>
      <c r="BQ2" s="462">
        <v>29</v>
      </c>
      <c r="BR2" s="462"/>
      <c r="BS2" s="462">
        <v>30</v>
      </c>
      <c r="BT2" s="462"/>
      <c r="BU2" s="462">
        <v>31</v>
      </c>
      <c r="BV2" s="462"/>
      <c r="BW2" s="462">
        <v>32</v>
      </c>
      <c r="BX2" s="462"/>
      <c r="BY2" s="462">
        <v>33</v>
      </c>
      <c r="BZ2" s="462"/>
      <c r="CA2" s="462">
        <v>34</v>
      </c>
      <c r="CB2" s="462"/>
      <c r="CC2" s="462">
        <v>35</v>
      </c>
      <c r="CD2" s="462"/>
      <c r="CE2" s="462">
        <v>36</v>
      </c>
      <c r="CF2" s="462"/>
      <c r="CG2" s="462">
        <v>37</v>
      </c>
      <c r="CH2" s="462"/>
      <c r="CI2" s="462">
        <v>38</v>
      </c>
      <c r="CJ2" s="462"/>
      <c r="CK2" s="462">
        <v>39</v>
      </c>
      <c r="CL2" s="462"/>
      <c r="CM2" s="462">
        <v>40</v>
      </c>
      <c r="CN2" s="462"/>
      <c r="CO2" s="462">
        <v>41</v>
      </c>
      <c r="CP2" s="462"/>
      <c r="CQ2" s="462">
        <v>42</v>
      </c>
      <c r="CR2" s="462"/>
      <c r="CS2" s="462">
        <v>43</v>
      </c>
      <c r="CT2" s="462"/>
      <c r="CU2" s="462">
        <v>44</v>
      </c>
      <c r="CV2" s="462"/>
      <c r="CW2" s="462">
        <v>45</v>
      </c>
      <c r="CX2" s="462"/>
      <c r="CY2" s="462">
        <v>46</v>
      </c>
      <c r="CZ2" s="462"/>
      <c r="DA2" s="462">
        <v>47</v>
      </c>
      <c r="DB2" s="462"/>
      <c r="DC2" s="462">
        <v>48</v>
      </c>
      <c r="DD2" s="462"/>
      <c r="DE2" s="462">
        <v>49</v>
      </c>
      <c r="DF2" s="462"/>
      <c r="DG2" s="462">
        <v>50</v>
      </c>
      <c r="DH2" s="462"/>
    </row>
    <row r="3" spans="1:112" ht="13.9" customHeight="1" collapsed="1" thickBo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row>
    <row r="4" spans="1:112" ht="12" customHeight="1" thickTop="1">
      <c r="A4" s="104"/>
      <c r="B4" s="104"/>
      <c r="C4" s="516" t="s">
        <v>323</v>
      </c>
      <c r="D4" s="517"/>
      <c r="E4" s="517"/>
      <c r="F4" s="517"/>
      <c r="G4" s="517"/>
      <c r="H4" s="517"/>
      <c r="I4" s="517"/>
      <c r="J4" s="517"/>
      <c r="K4" s="517"/>
      <c r="L4" s="517"/>
      <c r="M4" s="518"/>
      <c r="N4" s="104"/>
      <c r="O4" s="104"/>
      <c r="P4" s="104"/>
      <c r="Q4" s="522" t="s">
        <v>322</v>
      </c>
      <c r="R4" s="522"/>
      <c r="S4" s="522"/>
      <c r="T4" s="522"/>
      <c r="U4" s="522"/>
      <c r="V4" s="522"/>
      <c r="W4" s="522"/>
      <c r="X4" s="522"/>
      <c r="Y4" s="522"/>
      <c r="Z4" s="522"/>
      <c r="AA4" s="522"/>
      <c r="AB4" s="522"/>
      <c r="AC4" s="522"/>
      <c r="AD4" s="522"/>
      <c r="AE4" s="522"/>
      <c r="AF4" s="522"/>
      <c r="AG4" s="522"/>
      <c r="AH4" s="522"/>
      <c r="AI4" s="522"/>
      <c r="AJ4" s="522"/>
      <c r="AK4" s="522"/>
      <c r="AL4" s="522"/>
      <c r="AM4" s="522"/>
      <c r="AN4" s="522"/>
      <c r="AO4" s="522"/>
      <c r="AP4" s="522"/>
      <c r="AQ4" s="522"/>
      <c r="AR4" s="522"/>
      <c r="AS4" s="522"/>
      <c r="AT4" s="522"/>
      <c r="AU4" s="522"/>
      <c r="AV4" s="522"/>
      <c r="BD4" s="523" t="s">
        <v>93</v>
      </c>
      <c r="BE4" s="523"/>
      <c r="BF4" s="523"/>
      <c r="BG4" s="523"/>
      <c r="BH4" s="523"/>
      <c r="BI4" s="523"/>
      <c r="BJ4" s="523"/>
      <c r="BK4" s="523"/>
      <c r="BL4" s="523"/>
    </row>
    <row r="5" spans="1:112" ht="12" customHeight="1" thickBot="1">
      <c r="A5" s="104"/>
      <c r="B5" s="104"/>
      <c r="C5" s="519"/>
      <c r="D5" s="520"/>
      <c r="E5" s="520"/>
      <c r="F5" s="520"/>
      <c r="G5" s="520"/>
      <c r="H5" s="520"/>
      <c r="I5" s="520"/>
      <c r="J5" s="520"/>
      <c r="K5" s="520"/>
      <c r="L5" s="520"/>
      <c r="M5" s="521"/>
      <c r="N5" s="104"/>
      <c r="O5" s="104"/>
      <c r="P5" s="104"/>
      <c r="Q5" s="522"/>
      <c r="R5" s="522"/>
      <c r="S5" s="522"/>
      <c r="T5" s="522"/>
      <c r="U5" s="522"/>
      <c r="V5" s="522"/>
      <c r="W5" s="522"/>
      <c r="X5" s="522"/>
      <c r="Y5" s="522"/>
      <c r="Z5" s="522"/>
      <c r="AA5" s="522"/>
      <c r="AB5" s="522"/>
      <c r="AC5" s="522"/>
      <c r="AD5" s="522"/>
      <c r="AE5" s="522"/>
      <c r="AF5" s="522"/>
      <c r="AG5" s="522"/>
      <c r="AH5" s="522"/>
      <c r="AI5" s="522"/>
      <c r="AJ5" s="522"/>
      <c r="AK5" s="522"/>
      <c r="AL5" s="522"/>
      <c r="AM5" s="522"/>
      <c r="AN5" s="522"/>
      <c r="AO5" s="522"/>
      <c r="AP5" s="522"/>
      <c r="AQ5" s="522"/>
      <c r="AR5" s="522"/>
      <c r="AS5" s="522"/>
      <c r="AT5" s="522"/>
      <c r="AU5" s="522"/>
      <c r="AV5" s="522"/>
      <c r="BG5" s="105"/>
      <c r="BH5" s="105"/>
      <c r="BI5" s="105"/>
      <c r="BJ5" s="105"/>
      <c r="BK5" s="105"/>
    </row>
    <row r="6" spans="1:112" ht="12" customHeight="1" thickTop="1" thickBot="1">
      <c r="A6" s="104"/>
      <c r="B6" s="104"/>
      <c r="C6" s="104"/>
      <c r="D6" s="104"/>
      <c r="E6" s="104"/>
      <c r="F6" s="104"/>
      <c r="G6" s="104"/>
      <c r="H6" s="104"/>
      <c r="I6" s="104"/>
      <c r="J6" s="104"/>
      <c r="K6" s="104"/>
      <c r="L6" s="104"/>
      <c r="M6" s="104"/>
      <c r="N6" s="104"/>
      <c r="O6" s="104"/>
      <c r="P6" s="104"/>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BF6" s="105"/>
      <c r="BG6" s="105"/>
      <c r="BH6" s="105"/>
      <c r="BI6" s="105"/>
      <c r="BJ6" s="105"/>
    </row>
    <row r="7" spans="1:112" ht="12" customHeight="1">
      <c r="A7" s="104"/>
      <c r="B7" s="530" t="s">
        <v>368</v>
      </c>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P7" s="493" t="s">
        <v>94</v>
      </c>
      <c r="AQ7" s="494"/>
      <c r="AR7" s="494"/>
      <c r="AS7" s="494"/>
      <c r="AT7" s="494"/>
      <c r="AU7" s="494"/>
      <c r="AV7" s="494"/>
      <c r="AW7" s="494"/>
      <c r="AX7" s="494"/>
      <c r="AY7" s="494"/>
      <c r="AZ7" s="469" t="str">
        <f>IF(入力シート!$I$5="","",IF(入力シート!$I$5=入力シート!$BX$5,"新規","継続"))</f>
        <v/>
      </c>
      <c r="BA7" s="470"/>
      <c r="BB7" s="470"/>
      <c r="BC7" s="470"/>
      <c r="BD7" s="470"/>
      <c r="BE7" s="470"/>
      <c r="BF7" s="470"/>
      <c r="BG7" s="470"/>
      <c r="BH7" s="470"/>
      <c r="BI7" s="471"/>
      <c r="BJ7" s="107"/>
      <c r="BK7" s="108"/>
    </row>
    <row r="8" spans="1:112" ht="12" customHeight="1" thickBot="1">
      <c r="A8" s="104"/>
      <c r="B8" s="530"/>
      <c r="C8" s="530"/>
      <c r="D8" s="530"/>
      <c r="E8" s="530"/>
      <c r="F8" s="530"/>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530"/>
      <c r="AI8" s="530"/>
      <c r="AJ8" s="530"/>
      <c r="AP8" s="505"/>
      <c r="AQ8" s="506"/>
      <c r="AR8" s="506"/>
      <c r="AS8" s="506"/>
      <c r="AT8" s="506"/>
      <c r="AU8" s="506"/>
      <c r="AV8" s="506"/>
      <c r="AW8" s="506"/>
      <c r="AX8" s="506"/>
      <c r="AY8" s="506"/>
      <c r="AZ8" s="472"/>
      <c r="BA8" s="473"/>
      <c r="BB8" s="473"/>
      <c r="BC8" s="473"/>
      <c r="BD8" s="473"/>
      <c r="BE8" s="473"/>
      <c r="BF8" s="473"/>
      <c r="BG8" s="473"/>
      <c r="BH8" s="473"/>
      <c r="BI8" s="474"/>
      <c r="BJ8" s="107"/>
      <c r="BK8" s="108"/>
    </row>
    <row r="9" spans="1:112" ht="12" customHeight="1">
      <c r="A9" s="104"/>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P9" s="493" t="s">
        <v>95</v>
      </c>
      <c r="AQ9" s="494"/>
      <c r="AR9" s="494"/>
      <c r="AS9" s="494"/>
      <c r="AT9" s="494"/>
      <c r="AU9" s="494"/>
      <c r="AV9" s="494"/>
      <c r="AW9" s="494"/>
      <c r="AX9" s="494"/>
      <c r="AY9" s="494"/>
      <c r="AZ9" s="524" t="str">
        <f>IF(入力シート!$W$5="","",MID(入力シート!$W$5,1,1))</f>
        <v/>
      </c>
      <c r="BA9" s="525"/>
      <c r="BB9" s="525" t="str">
        <f>IF(入力シート!$W$5="","",MID(入力シート!$W$5,2,1))</f>
        <v/>
      </c>
      <c r="BC9" s="525"/>
      <c r="BD9" s="525" t="str">
        <f>IF(入力シート!$W$5="","",MID(入力シート!$W$5,3,1))</f>
        <v/>
      </c>
      <c r="BE9" s="525"/>
      <c r="BF9" s="525" t="str">
        <f>IF(入力シート!$W$5="","",MID(入力シート!$W$5,4,1))</f>
        <v/>
      </c>
      <c r="BG9" s="525"/>
      <c r="BH9" s="525" t="str">
        <f>IF(入力シート!$W$5="","",MID(入力シート!$W$5,5,1))</f>
        <v/>
      </c>
      <c r="BI9" s="528"/>
      <c r="BJ9" s="107"/>
      <c r="BK9" s="108"/>
      <c r="BV9" s="463" t="str">
        <f>IF(AZ7="新規","新規は前回受付番号は未記入","")</f>
        <v/>
      </c>
      <c r="BW9" s="464"/>
      <c r="BX9" s="464"/>
      <c r="BY9" s="464"/>
      <c r="BZ9" s="464"/>
      <c r="CA9" s="464"/>
      <c r="CB9" s="464"/>
      <c r="CC9" s="464"/>
      <c r="CD9" s="464"/>
      <c r="CE9" s="464"/>
      <c r="CF9" s="464"/>
      <c r="CG9" s="464"/>
      <c r="CH9" s="465"/>
    </row>
    <row r="10" spans="1:112" ht="12" customHeight="1" thickBot="1">
      <c r="B10" s="109"/>
      <c r="C10" s="109"/>
      <c r="D10" s="109"/>
      <c r="E10" s="109"/>
      <c r="F10" s="109"/>
      <c r="G10" s="109"/>
      <c r="H10" s="109"/>
      <c r="I10" s="109"/>
      <c r="J10" s="109"/>
      <c r="K10" s="109"/>
      <c r="L10" s="109"/>
      <c r="M10" s="486" t="s">
        <v>296</v>
      </c>
      <c r="N10" s="486"/>
      <c r="O10" s="486"/>
      <c r="P10" s="486"/>
      <c r="Q10" s="486"/>
      <c r="R10" s="486"/>
      <c r="S10" s="486"/>
      <c r="T10" s="486"/>
      <c r="U10" s="486"/>
      <c r="V10" s="486"/>
      <c r="W10" s="486"/>
      <c r="X10" s="486"/>
      <c r="Y10" s="486"/>
      <c r="Z10" s="486"/>
      <c r="AA10" s="486"/>
      <c r="AB10" s="486"/>
      <c r="AC10" s="486"/>
      <c r="AD10" s="486"/>
      <c r="AE10" s="486"/>
      <c r="AF10" s="109"/>
      <c r="AG10" s="109"/>
      <c r="AH10" s="109"/>
      <c r="AI10" s="109"/>
      <c r="AP10" s="505"/>
      <c r="AQ10" s="506"/>
      <c r="AR10" s="506"/>
      <c r="AS10" s="506"/>
      <c r="AT10" s="506"/>
      <c r="AU10" s="506"/>
      <c r="AV10" s="506"/>
      <c r="AW10" s="506"/>
      <c r="AX10" s="506"/>
      <c r="AY10" s="506"/>
      <c r="AZ10" s="526"/>
      <c r="BA10" s="527"/>
      <c r="BB10" s="527"/>
      <c r="BC10" s="527"/>
      <c r="BD10" s="527"/>
      <c r="BE10" s="527"/>
      <c r="BF10" s="527"/>
      <c r="BG10" s="527"/>
      <c r="BH10" s="527"/>
      <c r="BI10" s="529"/>
      <c r="BJ10" s="107"/>
      <c r="BK10" s="108"/>
      <c r="BV10" s="466"/>
      <c r="BW10" s="467"/>
      <c r="BX10" s="467"/>
      <c r="BY10" s="467"/>
      <c r="BZ10" s="467"/>
      <c r="CA10" s="467"/>
      <c r="CB10" s="467"/>
      <c r="CC10" s="467"/>
      <c r="CD10" s="467"/>
      <c r="CE10" s="467"/>
      <c r="CF10" s="467"/>
      <c r="CG10" s="467"/>
      <c r="CH10" s="468"/>
    </row>
    <row r="11" spans="1:112" ht="12" customHeight="1">
      <c r="L11" s="110"/>
      <c r="M11" s="110"/>
      <c r="O11" s="111"/>
      <c r="P11" s="111"/>
      <c r="Q11" s="111"/>
      <c r="R11" s="111"/>
      <c r="S11" s="111"/>
      <c r="T11" s="111"/>
      <c r="U11" s="111"/>
      <c r="V11" s="111"/>
      <c r="W11" s="111"/>
      <c r="X11" s="111"/>
      <c r="AJ11" s="112"/>
      <c r="BA11" s="113"/>
      <c r="BB11" s="104"/>
      <c r="BC11" s="104"/>
      <c r="BD11" s="113"/>
      <c r="BE11" s="113"/>
      <c r="BF11" s="104"/>
      <c r="BG11" s="104"/>
      <c r="BH11" s="104"/>
      <c r="BI11" s="104"/>
    </row>
    <row r="12" spans="1:112" ht="12" customHeight="1">
      <c r="B12" s="493" t="s">
        <v>96</v>
      </c>
      <c r="C12" s="494"/>
      <c r="D12" s="494"/>
      <c r="E12" s="494"/>
      <c r="F12" s="494"/>
      <c r="G12" s="494"/>
      <c r="H12" s="494"/>
      <c r="I12" s="494"/>
      <c r="J12" s="494"/>
      <c r="K12" s="494"/>
      <c r="L12" s="502" t="s">
        <v>97</v>
      </c>
      <c r="M12" s="502"/>
      <c r="N12" s="502"/>
      <c r="O12" s="502"/>
      <c r="P12" s="502"/>
      <c r="Q12" s="461" t="s">
        <v>295</v>
      </c>
      <c r="R12" s="461"/>
      <c r="S12" s="461"/>
      <c r="T12" s="461"/>
      <c r="U12" s="461"/>
      <c r="V12" s="461"/>
      <c r="W12" s="461"/>
      <c r="X12" s="461"/>
      <c r="Y12" s="461"/>
      <c r="Z12" s="461"/>
      <c r="AA12" s="461"/>
      <c r="AB12" s="461"/>
      <c r="AD12" s="112"/>
      <c r="AU12" s="113"/>
      <c r="AV12" s="104"/>
      <c r="AW12" s="104"/>
      <c r="AX12" s="104"/>
      <c r="AY12" s="104"/>
      <c r="AZ12" s="104"/>
      <c r="BA12" s="104"/>
      <c r="BB12" s="104"/>
      <c r="BC12" s="104"/>
    </row>
    <row r="13" spans="1:112" ht="12" customHeight="1">
      <c r="B13" s="495"/>
      <c r="C13" s="496"/>
      <c r="D13" s="496"/>
      <c r="E13" s="496"/>
      <c r="F13" s="496"/>
      <c r="G13" s="496"/>
      <c r="H13" s="496"/>
      <c r="I13" s="496"/>
      <c r="J13" s="496"/>
      <c r="K13" s="496"/>
      <c r="L13" s="502"/>
      <c r="M13" s="502"/>
      <c r="N13" s="502"/>
      <c r="O13" s="502"/>
      <c r="P13" s="502"/>
      <c r="Q13" s="461"/>
      <c r="R13" s="461"/>
      <c r="S13" s="461"/>
      <c r="T13" s="461"/>
      <c r="U13" s="461"/>
      <c r="V13" s="461"/>
      <c r="W13" s="461"/>
      <c r="X13" s="461"/>
      <c r="Y13" s="461"/>
      <c r="Z13" s="461"/>
      <c r="AA13" s="461"/>
      <c r="AB13" s="461"/>
      <c r="AD13" s="112"/>
      <c r="AK13" s="104"/>
      <c r="AL13" s="104"/>
      <c r="AM13" s="104"/>
      <c r="AN13" s="104"/>
      <c r="AO13" s="104"/>
      <c r="AP13" s="104"/>
      <c r="AQ13" s="104"/>
      <c r="AR13" s="104"/>
      <c r="AS13" s="104"/>
      <c r="AT13" s="104"/>
      <c r="AU13" s="104"/>
      <c r="AV13" s="104"/>
      <c r="AW13" s="104"/>
      <c r="AX13" s="104"/>
      <c r="AY13" s="104"/>
      <c r="AZ13" s="104"/>
      <c r="BB13" s="104"/>
      <c r="BC13" s="104"/>
    </row>
    <row r="14" spans="1:112" ht="12" customHeight="1">
      <c r="B14" s="497"/>
      <c r="C14" s="498"/>
      <c r="D14" s="498"/>
      <c r="E14" s="498"/>
      <c r="F14" s="498"/>
      <c r="G14" s="498"/>
      <c r="H14" s="498"/>
      <c r="I14" s="498"/>
      <c r="J14" s="498"/>
      <c r="K14" s="499"/>
      <c r="L14" s="502" t="s">
        <v>98</v>
      </c>
      <c r="M14" s="502"/>
      <c r="N14" s="502"/>
      <c r="O14" s="502"/>
      <c r="P14" s="502"/>
      <c r="Q14" s="509">
        <v>2</v>
      </c>
      <c r="R14" s="509"/>
      <c r="S14" s="509">
        <v>0</v>
      </c>
      <c r="T14" s="509"/>
      <c r="U14" s="509">
        <v>2</v>
      </c>
      <c r="V14" s="509"/>
      <c r="W14" s="509">
        <v>3</v>
      </c>
      <c r="X14" s="509"/>
      <c r="Y14" s="509"/>
      <c r="Z14" s="509"/>
      <c r="AA14" s="509"/>
      <c r="AB14" s="509"/>
      <c r="AC14" s="509"/>
      <c r="AD14" s="509"/>
      <c r="AE14" s="509"/>
      <c r="AF14" s="509"/>
      <c r="AJ14" s="112"/>
      <c r="AK14" s="104"/>
      <c r="AL14" s="104"/>
      <c r="AM14" s="104"/>
      <c r="AN14" s="104"/>
      <c r="AO14" s="104"/>
      <c r="AP14" s="104"/>
      <c r="AQ14" s="104"/>
      <c r="AR14" s="104"/>
      <c r="AS14" s="104"/>
      <c r="AT14" s="104"/>
      <c r="AU14" s="104"/>
      <c r="AV14" s="104"/>
      <c r="AW14" s="104"/>
      <c r="BA14" s="113"/>
      <c r="BB14" s="104"/>
      <c r="BC14" s="104"/>
      <c r="BD14" s="104"/>
      <c r="BE14" s="104"/>
      <c r="BF14" s="104"/>
      <c r="BG14" s="104"/>
      <c r="BH14" s="104"/>
      <c r="BI14" s="104"/>
    </row>
    <row r="15" spans="1:112" ht="12" customHeight="1" thickBot="1">
      <c r="B15" s="500"/>
      <c r="C15" s="501"/>
      <c r="D15" s="501"/>
      <c r="E15" s="501"/>
      <c r="F15" s="501"/>
      <c r="G15" s="501"/>
      <c r="H15" s="501"/>
      <c r="I15" s="501"/>
      <c r="J15" s="501"/>
      <c r="K15" s="501"/>
      <c r="L15" s="508"/>
      <c r="M15" s="508"/>
      <c r="N15" s="508"/>
      <c r="O15" s="508"/>
      <c r="P15" s="508"/>
      <c r="Q15" s="510"/>
      <c r="R15" s="510"/>
      <c r="S15" s="510"/>
      <c r="T15" s="510"/>
      <c r="U15" s="510"/>
      <c r="V15" s="510"/>
      <c r="W15" s="510"/>
      <c r="X15" s="510"/>
      <c r="Y15" s="510"/>
      <c r="Z15" s="510"/>
      <c r="AA15" s="510"/>
      <c r="AB15" s="510"/>
      <c r="AC15" s="510"/>
      <c r="AD15" s="510"/>
      <c r="AE15" s="510"/>
      <c r="AF15" s="510"/>
      <c r="BA15" s="113"/>
      <c r="BB15" s="104"/>
      <c r="BC15" s="104"/>
      <c r="BD15" s="104"/>
      <c r="BE15" s="104"/>
      <c r="BF15" s="104"/>
      <c r="BG15" s="104"/>
      <c r="BH15" s="104"/>
      <c r="BI15" s="104"/>
    </row>
    <row r="16" spans="1:112" ht="12" customHeight="1">
      <c r="B16" s="495" t="s">
        <v>7</v>
      </c>
      <c r="C16" s="496"/>
      <c r="D16" s="496"/>
      <c r="E16" s="496"/>
      <c r="F16" s="496"/>
      <c r="G16" s="496"/>
      <c r="H16" s="496"/>
      <c r="I16" s="496"/>
      <c r="J16" s="496"/>
      <c r="K16" s="511"/>
      <c r="L16" s="514" t="s">
        <v>99</v>
      </c>
      <c r="M16" s="476" t="str">
        <f>IF(入力シート!$I$7="","",MID(入力シート!$I$7,M1,1))</f>
        <v/>
      </c>
      <c r="N16" s="451" t="str">
        <f>IF(入力シート!$I$7="","",MID(入力シート!$I$7,N1,1))</f>
        <v/>
      </c>
      <c r="O16" s="451" t="str">
        <f>IF(入力シート!$I$7="","",MID(入力シート!$I$7,O1,1))</f>
        <v/>
      </c>
      <c r="P16" s="451" t="str">
        <f>IF(入力シート!$I$7="","",MID(入力シート!$I$7,P1,1))</f>
        <v/>
      </c>
      <c r="Q16" s="451" t="str">
        <f>IF(入力シート!$I$7="","",MID(入力シート!$I$7,Q1,1))</f>
        <v/>
      </c>
      <c r="R16" s="451" t="str">
        <f>IF(入力シート!$I$7="","",MID(入力シート!$I$7,R1,1))</f>
        <v/>
      </c>
      <c r="S16" s="451" t="str">
        <f>IF(入力シート!$I$7="","",MID(入力シート!$I$7,S1,1))</f>
        <v/>
      </c>
      <c r="T16" s="451" t="str">
        <f>IF(入力シート!$I$7="","",MID(入力シート!$I$7,T1,1))</f>
        <v/>
      </c>
      <c r="U16" s="451" t="str">
        <f>IF(入力シート!$I$7="","",MID(入力シート!$I$7,U1,1))</f>
        <v/>
      </c>
      <c r="V16" s="451" t="str">
        <f>IF(入力シート!$I$7="","",MID(入力シート!$I$7,V1,1))</f>
        <v/>
      </c>
      <c r="W16" s="451" t="str">
        <f>IF(入力シート!$I$7="","",MID(入力シート!$I$7,W1,1))</f>
        <v/>
      </c>
      <c r="X16" s="451" t="str">
        <f>IF(入力シート!$I$7="","",MID(入力シート!$I$7,X1,1))</f>
        <v/>
      </c>
      <c r="Y16" s="451" t="str">
        <f>IF(入力シート!$I$7="","",MID(入力シート!$I$7,Y1,1))</f>
        <v/>
      </c>
      <c r="Z16" s="451" t="str">
        <f>IF(入力シート!$I$7="","",MID(入力シート!$I$7,Z1,1))</f>
        <v/>
      </c>
      <c r="AA16" s="451" t="str">
        <f>IF(入力シート!$I$7="","",MID(入力シート!$I$7,AA1,1))</f>
        <v/>
      </c>
      <c r="AB16" s="451" t="str">
        <f>IF(入力シート!$I$7="","",MID(入力シート!$I$7,AB1,1))</f>
        <v/>
      </c>
      <c r="AC16" s="451" t="str">
        <f>IF(入力シート!$I$7="","",MID(入力シート!$I$7,AC1,1))</f>
        <v/>
      </c>
      <c r="AD16" s="451" t="str">
        <f>IF(入力シート!$I$7="","",MID(入力シート!$I$7,AD1,1))</f>
        <v/>
      </c>
      <c r="AE16" s="451" t="str">
        <f>IF(入力シート!$I$7="","",MID(入力シート!$I$7,AE1,1))</f>
        <v/>
      </c>
      <c r="AF16" s="451" t="str">
        <f>IF(入力シート!$I$7="","",MID(入力シート!$I$7,AF1,1))</f>
        <v/>
      </c>
      <c r="AG16" s="451" t="str">
        <f>IF(入力シート!$I$7="","",MID(入力シート!$I$7,AG1,1))</f>
        <v/>
      </c>
      <c r="AH16" s="451" t="str">
        <f>IF(入力シート!$I$7="","",MID(入力シート!$I$7,AH1,1))</f>
        <v/>
      </c>
      <c r="AI16" s="451" t="str">
        <f>IF(入力シート!$I$7="","",MID(入力シート!$I$7,AI1,1))</f>
        <v/>
      </c>
      <c r="AJ16" s="451" t="str">
        <f>IF(入力シート!$I$7="","",MID(入力シート!$I$7,AJ1,1))</f>
        <v/>
      </c>
      <c r="AK16" s="451" t="str">
        <f>IF(入力シート!$I$7="","",MID(入力シート!$I$7,AK1,1))</f>
        <v/>
      </c>
      <c r="AL16" s="451" t="str">
        <f>IF(入力シート!$I$7="","",MID(入力シート!$I$7,AL1,1))</f>
        <v/>
      </c>
      <c r="AM16" s="451" t="str">
        <f>IF(入力シート!$I$7="","",MID(入力シート!$I$7,AM1,1))</f>
        <v/>
      </c>
      <c r="AN16" s="451" t="str">
        <f>IF(入力シート!$I$7="","",MID(入力シート!$I$7,AN1,1))</f>
        <v/>
      </c>
      <c r="AO16" s="451" t="str">
        <f>IF(入力シート!$I$7="","",MID(入力シート!$I$7,AO1,1))</f>
        <v/>
      </c>
      <c r="AP16" s="451" t="str">
        <f>IF(入力シート!$I$7="","",MID(入力シート!$I$7,AP1,1))</f>
        <v/>
      </c>
      <c r="AQ16" s="451" t="str">
        <f>IF(入力シート!$I$7="","",MID(入力シート!$I$7,AQ1,1))</f>
        <v/>
      </c>
      <c r="AR16" s="451" t="str">
        <f>IF(入力シート!$I$7="","",MID(入力シート!$I$7,AR1,1))</f>
        <v/>
      </c>
      <c r="AS16" s="451" t="str">
        <f>IF(入力シート!$I$7="","",MID(入力シート!$I$7,AS1,1))</f>
        <v/>
      </c>
      <c r="AT16" s="451" t="str">
        <f>IF(入力シート!$I$7="","",MID(入力シート!$I$7,AT1,1))</f>
        <v/>
      </c>
      <c r="AU16" s="451" t="str">
        <f>IF(入力シート!$I$7="","",MID(入力シート!$I$7,AU1,1))</f>
        <v/>
      </c>
      <c r="AV16" s="451" t="str">
        <f>IF(入力シート!$I$7="","",MID(入力シート!$I$7,AV1,1))</f>
        <v/>
      </c>
      <c r="AW16" s="451" t="str">
        <f>IF(入力シート!$I$7="","",MID(入力シート!$I$7,AW1,1))</f>
        <v/>
      </c>
      <c r="AX16" s="451" t="str">
        <f>IF(入力シート!$I$7="","",MID(入力シート!$I$7,AX1,1))</f>
        <v/>
      </c>
      <c r="AY16" s="457" t="str">
        <f>IF(入力シート!$I$7="","",MID(入力シート!$I$7,AY1,1))</f>
        <v/>
      </c>
      <c r="AZ16" s="457" t="str">
        <f>IF(入力シート!$I$7="","",MID(入力シート!$I$7,AZ1,1))</f>
        <v/>
      </c>
      <c r="BA16" s="457" t="str">
        <f>IF(入力シート!$I$7="","",MID(入力シート!$I$7,BA1,1))</f>
        <v/>
      </c>
      <c r="BB16" s="457" t="str">
        <f>IF(入力シート!$I$7="","",MID(入力シート!$I$7,BB1,1))</f>
        <v/>
      </c>
      <c r="BC16" s="457" t="str">
        <f>IF(入力シート!$I$7="","",MID(入力シート!$I$7,BC1,1))</f>
        <v/>
      </c>
      <c r="BD16" s="457" t="str">
        <f>IF(入力シート!$I$7="","",MID(入力シート!$I$7,BD1,1))</f>
        <v/>
      </c>
      <c r="BE16" s="457" t="str">
        <f>IF(入力シート!$I$7="","",MID(入力シート!$I$7,BE1,1))</f>
        <v/>
      </c>
      <c r="BF16" s="457" t="str">
        <f>IF(入力シート!$I$7="","",MID(入力シート!$I$7,BF1,1))</f>
        <v/>
      </c>
      <c r="BG16" s="457" t="str">
        <f>IF(入力シート!$I$7="","",MID(入力シート!$I$7,BG1,1))</f>
        <v/>
      </c>
      <c r="BH16" s="457" t="str">
        <f>IF(入力シート!$I$7="","",MID(入力シート!$I$7,BH1,1))</f>
        <v/>
      </c>
      <c r="BI16" s="457" t="str">
        <f>IF(入力シート!$I$7="","",MID(入力シート!$I$7,BI1,1))</f>
        <v/>
      </c>
      <c r="BJ16" s="457" t="str">
        <f>IF(入力シート!$I$7="","",MID(入力シート!$I$7,BJ1,1))</f>
        <v/>
      </c>
      <c r="BK16" s="457" t="str">
        <f>IF(入力シート!$I$7="","",MID(入力シート!$I$7,BK1,1))</f>
        <v/>
      </c>
      <c r="BL16" s="457" t="str">
        <f>IF(入力シート!$I$7="","",MID(入力シート!$I$7,BL1,1))</f>
        <v/>
      </c>
      <c r="BM16" s="457" t="str">
        <f>IF(入力シート!$I$7="","",MID(入力シート!$I$7,BM1,1))</f>
        <v/>
      </c>
      <c r="BN16" s="459" t="str">
        <f>IF(入力シート!$I$7="","",MID(入力シート!$I$7,BN1,1))</f>
        <v/>
      </c>
    </row>
    <row r="17" spans="2:139" ht="12" customHeight="1">
      <c r="B17" s="497"/>
      <c r="C17" s="499"/>
      <c r="D17" s="499"/>
      <c r="E17" s="499"/>
      <c r="F17" s="499"/>
      <c r="G17" s="499"/>
      <c r="H17" s="499"/>
      <c r="I17" s="499"/>
      <c r="J17" s="499"/>
      <c r="K17" s="512"/>
      <c r="L17" s="515"/>
      <c r="M17" s="477"/>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c r="AT17" s="452"/>
      <c r="AU17" s="452"/>
      <c r="AV17" s="452"/>
      <c r="AW17" s="452"/>
      <c r="AX17" s="452"/>
      <c r="AY17" s="458"/>
      <c r="AZ17" s="458"/>
      <c r="BA17" s="458"/>
      <c r="BB17" s="458"/>
      <c r="BC17" s="458"/>
      <c r="BD17" s="458"/>
      <c r="BE17" s="458"/>
      <c r="BF17" s="458"/>
      <c r="BG17" s="458"/>
      <c r="BH17" s="458"/>
      <c r="BI17" s="458"/>
      <c r="BJ17" s="458"/>
      <c r="BK17" s="458"/>
      <c r="BL17" s="458"/>
      <c r="BM17" s="458"/>
      <c r="BN17" s="460"/>
    </row>
    <row r="18" spans="2:139" ht="12" customHeight="1">
      <c r="B18" s="497"/>
      <c r="C18" s="499"/>
      <c r="D18" s="499"/>
      <c r="E18" s="499"/>
      <c r="F18" s="499"/>
      <c r="G18" s="499"/>
      <c r="H18" s="499"/>
      <c r="I18" s="499"/>
      <c r="J18" s="499"/>
      <c r="K18" s="512"/>
      <c r="L18" s="531" t="s">
        <v>100</v>
      </c>
      <c r="M18" s="533" t="str">
        <f>IF(入力シート!$I$6="","",MID(入力シート!$I$6,M2,1))</f>
        <v/>
      </c>
      <c r="N18" s="454"/>
      <c r="O18" s="453" t="str">
        <f>IF(入力シート!$I$6="","",MID(入力シート!$I$6,O2,1))</f>
        <v/>
      </c>
      <c r="P18" s="454"/>
      <c r="Q18" s="453" t="str">
        <f>IF(入力シート!$I$6="","",MID(入力シート!$I$6,Q2,1))</f>
        <v/>
      </c>
      <c r="R18" s="454"/>
      <c r="S18" s="453" t="str">
        <f>IF(入力シート!$I$6="","",MID(入力シート!$I$6,S2,1))</f>
        <v/>
      </c>
      <c r="T18" s="454"/>
      <c r="U18" s="453" t="str">
        <f>IF(入力シート!$I$6="","",MID(入力シート!$I$6,U2,1))</f>
        <v/>
      </c>
      <c r="V18" s="454"/>
      <c r="W18" s="453" t="str">
        <f>IF(入力シート!$I$6="","",MID(入力シート!$I$6,W2,1))</f>
        <v/>
      </c>
      <c r="X18" s="454"/>
      <c r="Y18" s="453" t="str">
        <f>IF(入力シート!$I$6="","",MID(入力シート!$I$6,Y2,1))</f>
        <v/>
      </c>
      <c r="Z18" s="454"/>
      <c r="AA18" s="453" t="str">
        <f>IF(入力シート!$I$6="","",MID(入力シート!$I$6,AA2,1))</f>
        <v/>
      </c>
      <c r="AB18" s="454"/>
      <c r="AC18" s="453" t="str">
        <f>IF(入力シート!$I$6="","",MID(入力シート!$I$6,AC2,1))</f>
        <v/>
      </c>
      <c r="AD18" s="454"/>
      <c r="AE18" s="453" t="str">
        <f>IF(入力シート!$I$6="","",MID(入力シート!$I$6,AE2,1))</f>
        <v/>
      </c>
      <c r="AF18" s="454"/>
      <c r="AG18" s="453" t="str">
        <f>IF(入力シート!$I$6="","",MID(入力シート!$I$6,AG2,1))</f>
        <v/>
      </c>
      <c r="AH18" s="454"/>
      <c r="AI18" s="453" t="str">
        <f>IF(入力シート!$I$6="","",MID(入力シート!$I$6,AI2,1))</f>
        <v/>
      </c>
      <c r="AJ18" s="454"/>
      <c r="AK18" s="453" t="str">
        <f>IF(入力シート!$I$6="","",MID(入力シート!$I$6,AK2,1))</f>
        <v/>
      </c>
      <c r="AL18" s="454"/>
      <c r="AM18" s="453" t="str">
        <f>IF(入力シート!$I$6="","",MID(入力シート!$I$6,AM2,1))</f>
        <v/>
      </c>
      <c r="AN18" s="454"/>
      <c r="AO18" s="453" t="str">
        <f>IF(入力シート!$I$6="","",MID(入力シート!$I$6,AO2,1))</f>
        <v/>
      </c>
      <c r="AP18" s="454"/>
      <c r="AQ18" s="453" t="str">
        <f>IF(入力シート!$I$6="","",MID(入力シート!$I$6,AQ2,1))</f>
        <v/>
      </c>
      <c r="AR18" s="454"/>
      <c r="AS18" s="453" t="str">
        <f>IF(入力シート!$I$6="","",MID(入力シート!$I$6,AS2,1))</f>
        <v/>
      </c>
      <c r="AT18" s="454"/>
      <c r="AU18" s="453" t="str">
        <f>IF(入力シート!$I$6="","",MID(入力シート!$I$6,AU2,1))</f>
        <v/>
      </c>
      <c r="AV18" s="454"/>
      <c r="AW18" s="453" t="str">
        <f>IF(入力シート!$I$6="","",MID(入力シート!$I$6,AW2,1))</f>
        <v/>
      </c>
      <c r="AX18" s="454"/>
      <c r="AY18" s="449" t="str">
        <f>IF(入力シート!$I$6="","",MID(入力シート!$I$6,AY2,1))</f>
        <v/>
      </c>
      <c r="AZ18" s="449"/>
      <c r="BA18" s="449" t="str">
        <f>IF(入力シート!$I$6="","",MID(入力シート!$I$6,BA2,1))</f>
        <v/>
      </c>
      <c r="BB18" s="449"/>
      <c r="BC18" s="449" t="str">
        <f>IF(入力シート!$I$6="","",MID(入力シート!$I$6,BC2,1))</f>
        <v/>
      </c>
      <c r="BD18" s="449"/>
      <c r="BE18" s="449" t="str">
        <f>IF(入力シート!$I$6="","",MID(入力シート!$I$6,BE2,1))</f>
        <v/>
      </c>
      <c r="BF18" s="449"/>
      <c r="BG18" s="449" t="str">
        <f>IF(入力シート!$I$6="","",MID(入力シート!$I$6,BG2,1))</f>
        <v/>
      </c>
      <c r="BH18" s="449"/>
      <c r="BI18" s="449" t="str">
        <f>IF(入力シート!$I$6="","",MID(入力シート!$I$6,BI2,1))</f>
        <v/>
      </c>
      <c r="BJ18" s="449"/>
      <c r="BK18" s="449" t="str">
        <f>IF(入力シート!$I$6="","",MID(入力シート!$I$6,BK2,1))</f>
        <v/>
      </c>
      <c r="BL18" s="449"/>
      <c r="BM18" s="449" t="str">
        <f>IF(入力シート!$I$6="","",MID(入力シート!$I$6,BM2,1))</f>
        <v/>
      </c>
      <c r="BN18" s="455"/>
    </row>
    <row r="19" spans="2:139" ht="12" customHeight="1" thickBot="1">
      <c r="B19" s="500"/>
      <c r="C19" s="501"/>
      <c r="D19" s="501"/>
      <c r="E19" s="501"/>
      <c r="F19" s="501"/>
      <c r="G19" s="501"/>
      <c r="H19" s="501"/>
      <c r="I19" s="501"/>
      <c r="J19" s="501"/>
      <c r="K19" s="513"/>
      <c r="L19" s="532"/>
      <c r="M19" s="534"/>
      <c r="N19" s="443"/>
      <c r="O19" s="442"/>
      <c r="P19" s="443"/>
      <c r="Q19" s="442"/>
      <c r="R19" s="443"/>
      <c r="S19" s="442"/>
      <c r="T19" s="443"/>
      <c r="U19" s="442"/>
      <c r="V19" s="443"/>
      <c r="W19" s="442"/>
      <c r="X19" s="443"/>
      <c r="Y19" s="442"/>
      <c r="Z19" s="443"/>
      <c r="AA19" s="442"/>
      <c r="AB19" s="443"/>
      <c r="AC19" s="442"/>
      <c r="AD19" s="443"/>
      <c r="AE19" s="442"/>
      <c r="AF19" s="443"/>
      <c r="AG19" s="442"/>
      <c r="AH19" s="443"/>
      <c r="AI19" s="442"/>
      <c r="AJ19" s="443"/>
      <c r="AK19" s="442"/>
      <c r="AL19" s="443"/>
      <c r="AM19" s="442"/>
      <c r="AN19" s="443"/>
      <c r="AO19" s="442"/>
      <c r="AP19" s="443"/>
      <c r="AQ19" s="442"/>
      <c r="AR19" s="443"/>
      <c r="AS19" s="442"/>
      <c r="AT19" s="443"/>
      <c r="AU19" s="442"/>
      <c r="AV19" s="443"/>
      <c r="AW19" s="442"/>
      <c r="AX19" s="443"/>
      <c r="AY19" s="450"/>
      <c r="AZ19" s="450"/>
      <c r="BA19" s="450"/>
      <c r="BB19" s="450"/>
      <c r="BC19" s="450"/>
      <c r="BD19" s="450"/>
      <c r="BE19" s="450"/>
      <c r="BF19" s="450"/>
      <c r="BG19" s="450"/>
      <c r="BH19" s="450"/>
      <c r="BI19" s="450"/>
      <c r="BJ19" s="450"/>
      <c r="BK19" s="450"/>
      <c r="BL19" s="450"/>
      <c r="BM19" s="450"/>
      <c r="BN19" s="456"/>
    </row>
    <row r="20" spans="2:139" ht="12" customHeight="1" thickBot="1">
      <c r="B20" s="495" t="s">
        <v>102</v>
      </c>
      <c r="C20" s="496"/>
      <c r="D20" s="496"/>
      <c r="E20" s="496"/>
      <c r="F20" s="496"/>
      <c r="G20" s="496"/>
      <c r="H20" s="496"/>
      <c r="I20" s="496"/>
      <c r="J20" s="496"/>
      <c r="K20" s="496"/>
      <c r="L20" s="536" t="s">
        <v>103</v>
      </c>
      <c r="M20" s="537"/>
      <c r="N20" s="537"/>
      <c r="O20" s="537"/>
      <c r="P20" s="538"/>
      <c r="Q20" s="542" t="str">
        <f>IF(入力シート!$I$10="","",MID(入力シート!$I$10,M1,1))</f>
        <v/>
      </c>
      <c r="R20" s="447" t="str">
        <f>IF(入力シート!$I$10="","",MID(入力シート!$I$10,N1,1))</f>
        <v/>
      </c>
      <c r="S20" s="447" t="str">
        <f>IF(入力シート!$I$10="","",MID(入力シート!$I$10,O1,1))</f>
        <v/>
      </c>
      <c r="T20" s="447" t="str">
        <f>IF(入力シート!$I$10="","",MID(入力シート!$I$10,P1,1))</f>
        <v/>
      </c>
      <c r="U20" s="447" t="str">
        <f>IF(入力シート!$I$10="","",MID(入力シート!$I$10,Q1,1))</f>
        <v/>
      </c>
      <c r="V20" s="447" t="str">
        <f>IF(入力シート!$I$10="","",MID(入力シート!$I$10,R1,1))</f>
        <v/>
      </c>
      <c r="W20" s="447" t="str">
        <f>IF(入力シート!$I$10="","",MID(入力シート!$I$10,S1,1))</f>
        <v/>
      </c>
      <c r="X20" s="447" t="str">
        <f>IF(入力シート!$I$10="","",MID(入力シート!$I$10,T1,1))</f>
        <v/>
      </c>
      <c r="Y20" s="447" t="str">
        <f>IF(入力シート!$I$10="","",MID(入力シート!$I$10,U1,1))</f>
        <v/>
      </c>
      <c r="Z20" s="447" t="str">
        <f>IF(入力シート!$I$10="","",MID(入力シート!$I$10,V1,1))</f>
        <v/>
      </c>
      <c r="AA20" s="447" t="str">
        <f>IF(入力シート!$I$10="","",MID(入力シート!$I$10,W1,1))</f>
        <v/>
      </c>
      <c r="AB20" s="447" t="str">
        <f>IF(入力シート!$I$10="","",MID(入力シート!$I$10,X1,1))</f>
        <v/>
      </c>
      <c r="AC20" s="447" t="str">
        <f>IF(入力シート!$I$10="","",MID(入力シート!$I$10,Y1,1))</f>
        <v/>
      </c>
      <c r="AD20" s="447" t="str">
        <f>IF(入力シート!$I$10="","",MID(入力シート!$I$10,Z1,1))</f>
        <v/>
      </c>
      <c r="AE20" s="447" t="str">
        <f>IF(入力シート!$I$10="","",MID(入力シート!$I$10,AA1,1))</f>
        <v/>
      </c>
      <c r="AF20" s="447" t="str">
        <f>IF(入力シート!$I$10="","",MID(入力シート!$I$10,AB1,1))</f>
        <v/>
      </c>
      <c r="AG20" s="447" t="str">
        <f>IF(入力シート!$I$10="","",MID(入力シート!$I$10,AC1,1))</f>
        <v/>
      </c>
      <c r="AH20" s="447" t="str">
        <f>IF(入力シート!$I$10="","",MID(入力シート!$I$10,AD1,1))</f>
        <v/>
      </c>
      <c r="AI20" s="447" t="str">
        <f>IF(入力シート!$I$10="","",MID(入力シート!$I$10,AE1,1))</f>
        <v/>
      </c>
      <c r="AJ20" s="447" t="str">
        <f>IF(入力シート!$I$10="","",MID(入力シート!$I$10,AF1,1))</f>
        <v/>
      </c>
      <c r="AK20" s="447" t="str">
        <f>IF(入力シート!$I$10="","",MID(入力シート!$I$10,AG1,1))</f>
        <v/>
      </c>
      <c r="AL20" s="447" t="str">
        <f>IF(入力シート!$I$10="","",MID(入力シート!$I$10,AH1,1))</f>
        <v/>
      </c>
      <c r="AM20" s="447" t="str">
        <f>IF(入力シート!$I$10="","",MID(入力シート!$I$10,AI1,1))</f>
        <v/>
      </c>
      <c r="AN20" s="447" t="str">
        <f>IF(入力シート!$I$10="","",MID(入力シート!$I$10,AJ1,1))</f>
        <v/>
      </c>
      <c r="AO20" s="447" t="str">
        <f>IF(入力シート!$I$10="","",MID(入力シート!$I$10,AK1,1))</f>
        <v/>
      </c>
      <c r="AP20" s="447" t="str">
        <f>IF(入力シート!$I$10="","",MID(入力シート!$I$10,AL1,1))</f>
        <v/>
      </c>
      <c r="AQ20" s="447" t="str">
        <f>IF(入力シート!$I$10="","",MID(入力シート!$I$10,AM1,1))</f>
        <v/>
      </c>
      <c r="AR20" s="447" t="str">
        <f>IF(入力シート!$I$10="","",MID(入力シート!$I$10,AN1,1))</f>
        <v/>
      </c>
      <c r="AS20" s="451" t="str">
        <f>IF(入力シート!$I$10="","",MID(入力シート!$I$10,AO1,1))</f>
        <v/>
      </c>
      <c r="AT20" s="678" t="str">
        <f>IF(入力シート!$I$10="","",MID(入力シート!$I$10,AP1,1))</f>
        <v/>
      </c>
      <c r="AU20" s="104"/>
      <c r="AV20" s="104"/>
      <c r="AW20" s="104"/>
      <c r="AX20" s="104"/>
      <c r="AY20" s="104"/>
      <c r="AZ20" s="104"/>
      <c r="BA20" s="104"/>
      <c r="BB20" s="104"/>
      <c r="BC20" s="104"/>
    </row>
    <row r="21" spans="2:139" ht="12" customHeight="1" thickBot="1">
      <c r="B21" s="495"/>
      <c r="C21" s="496"/>
      <c r="D21" s="496"/>
      <c r="E21" s="496"/>
      <c r="F21" s="496"/>
      <c r="G21" s="496"/>
      <c r="H21" s="496"/>
      <c r="I21" s="496"/>
      <c r="J21" s="496"/>
      <c r="K21" s="496"/>
      <c r="L21" s="539"/>
      <c r="M21" s="540"/>
      <c r="N21" s="540"/>
      <c r="O21" s="540"/>
      <c r="P21" s="541"/>
      <c r="Q21" s="542"/>
      <c r="R21" s="447"/>
      <c r="S21" s="447"/>
      <c r="T21" s="447"/>
      <c r="U21" s="447"/>
      <c r="V21" s="447"/>
      <c r="W21" s="447"/>
      <c r="X21" s="447"/>
      <c r="Y21" s="447"/>
      <c r="Z21" s="447"/>
      <c r="AA21" s="447"/>
      <c r="AB21" s="447"/>
      <c r="AC21" s="447"/>
      <c r="AD21" s="447"/>
      <c r="AE21" s="447"/>
      <c r="AF21" s="447"/>
      <c r="AG21" s="447"/>
      <c r="AH21" s="447"/>
      <c r="AI21" s="447"/>
      <c r="AJ21" s="447"/>
      <c r="AK21" s="447"/>
      <c r="AL21" s="447"/>
      <c r="AM21" s="447"/>
      <c r="AN21" s="447"/>
      <c r="AO21" s="447"/>
      <c r="AP21" s="447"/>
      <c r="AQ21" s="447"/>
      <c r="AR21" s="447"/>
      <c r="AS21" s="446"/>
      <c r="AT21" s="679"/>
      <c r="AU21" s="104"/>
      <c r="AV21" s="104"/>
      <c r="AW21" s="104"/>
      <c r="AX21" s="104"/>
      <c r="AY21" s="104"/>
      <c r="AZ21" s="104"/>
      <c r="BA21" s="104"/>
      <c r="BB21" s="104"/>
      <c r="BC21" s="104"/>
      <c r="BD21" s="104"/>
      <c r="BE21" s="475" t="s">
        <v>101</v>
      </c>
      <c r="BF21" s="475"/>
      <c r="BG21" s="475"/>
      <c r="BH21" s="475"/>
      <c r="BI21" s="475"/>
      <c r="BJ21" s="475"/>
      <c r="BK21" s="475"/>
      <c r="BL21" s="475"/>
    </row>
    <row r="22" spans="2:139" ht="12" customHeight="1" thickBot="1">
      <c r="B22" s="495"/>
      <c r="C22" s="496"/>
      <c r="D22" s="496"/>
      <c r="E22" s="496"/>
      <c r="F22" s="496"/>
      <c r="G22" s="496"/>
      <c r="H22" s="496"/>
      <c r="I22" s="496"/>
      <c r="J22" s="496"/>
      <c r="K22" s="496"/>
      <c r="L22" s="536" t="s">
        <v>107</v>
      </c>
      <c r="M22" s="537"/>
      <c r="N22" s="537"/>
      <c r="O22" s="537"/>
      <c r="P22" s="538"/>
      <c r="Q22" s="551" t="str">
        <f>IF(入力シート!$I$9="","",MID(入力シート!$I$9,M2,1))</f>
        <v/>
      </c>
      <c r="R22" s="552"/>
      <c r="S22" s="553" t="str">
        <f>IF(入力シート!$I$9="","",MID(入力シート!$I$9,O2,1))</f>
        <v/>
      </c>
      <c r="T22" s="552"/>
      <c r="U22" s="553" t="str">
        <f>IF(入力シート!$I$9="","",MID(入力シート!$I$9,Q2,1))</f>
        <v/>
      </c>
      <c r="V22" s="552"/>
      <c r="W22" s="553" t="str">
        <f>IF(入力シート!$I$9="","",MID(入力シート!$I$9,S2,1))</f>
        <v/>
      </c>
      <c r="X22" s="552"/>
      <c r="Y22" s="535" t="str">
        <f>IF(入力シート!$I$9="","",MID(入力シート!$I$9,U2,1))</f>
        <v/>
      </c>
      <c r="Z22" s="535"/>
      <c r="AA22" s="535" t="str">
        <f>IF(入力シート!$I$9="","",MID(入力シート!$I$9,W2,1))</f>
        <v/>
      </c>
      <c r="AB22" s="535"/>
      <c r="AC22" s="535" t="str">
        <f>IF(入力シート!$I$9="","",MID(入力シート!$I$9,Y2,1))</f>
        <v/>
      </c>
      <c r="AD22" s="535"/>
      <c r="AE22" s="535" t="str">
        <f>IF(入力シート!$I$9="","",MID(入力シート!$I$9,AA2,1))</f>
        <v/>
      </c>
      <c r="AF22" s="535"/>
      <c r="AG22" s="535" t="str">
        <f>IF(入力シート!$I$9="","",MID(入力シート!$I$9,AC2,1))</f>
        <v/>
      </c>
      <c r="AH22" s="535"/>
      <c r="AI22" s="535" t="str">
        <f>IF(入力シート!$I$9="","",MID(入力シート!$I$9,AE2,1))</f>
        <v/>
      </c>
      <c r="AJ22" s="535"/>
      <c r="AK22" s="535" t="str">
        <f>IF(入力シート!$I$9="","",MID(入力シート!$I$9,AG2,1))</f>
        <v/>
      </c>
      <c r="AL22" s="535"/>
      <c r="AM22" s="535" t="str">
        <f>IF(入力シート!$I$9="","",MID(入力シート!$I$9,AI2,1))</f>
        <v/>
      </c>
      <c r="AN22" s="535"/>
      <c r="AO22" s="535" t="str">
        <f>IF(入力シート!$I$9="","",MID(入力シート!$I$9,AK2,1))</f>
        <v/>
      </c>
      <c r="AP22" s="535"/>
      <c r="AQ22" s="535" t="str">
        <f>IF(入力シート!$I$9="","",MID(入力シート!$I$9,AM2,1))</f>
        <v/>
      </c>
      <c r="AR22" s="535"/>
      <c r="AS22" s="440" t="str">
        <f>IF(入力シート!$I$9="","",MID(入力シート!$I$9,AO2,1))</f>
        <v/>
      </c>
      <c r="AT22" s="491"/>
      <c r="AU22" s="104"/>
      <c r="AV22" s="104"/>
      <c r="AW22" s="104"/>
      <c r="AX22" s="104"/>
      <c r="AY22" s="104"/>
      <c r="AZ22" s="104"/>
      <c r="BA22" s="104"/>
      <c r="BB22" s="104"/>
      <c r="BC22" s="104"/>
      <c r="BE22" s="114"/>
      <c r="BF22" s="174" t="s">
        <v>104</v>
      </c>
      <c r="BG22" s="174"/>
      <c r="BH22" s="174"/>
      <c r="BI22" s="174" t="s">
        <v>105</v>
      </c>
      <c r="BJ22" s="174"/>
    </row>
    <row r="23" spans="2:139" ht="12" customHeight="1" thickBot="1">
      <c r="B23" s="495"/>
      <c r="C23" s="496"/>
      <c r="D23" s="496"/>
      <c r="E23" s="496"/>
      <c r="F23" s="496"/>
      <c r="G23" s="496"/>
      <c r="H23" s="496"/>
      <c r="I23" s="496"/>
      <c r="J23" s="496"/>
      <c r="K23" s="496"/>
      <c r="L23" s="539"/>
      <c r="M23" s="540"/>
      <c r="N23" s="540"/>
      <c r="O23" s="540"/>
      <c r="P23" s="541"/>
      <c r="Q23" s="549"/>
      <c r="R23" s="441"/>
      <c r="S23" s="440"/>
      <c r="T23" s="441"/>
      <c r="U23" s="440"/>
      <c r="V23" s="441"/>
      <c r="W23" s="440"/>
      <c r="X23" s="441"/>
      <c r="Y23" s="444"/>
      <c r="Z23" s="444"/>
      <c r="AA23" s="444"/>
      <c r="AB23" s="444"/>
      <c r="AC23" s="444"/>
      <c r="AD23" s="444"/>
      <c r="AE23" s="444"/>
      <c r="AF23" s="444"/>
      <c r="AG23" s="444"/>
      <c r="AH23" s="444"/>
      <c r="AI23" s="444"/>
      <c r="AJ23" s="444"/>
      <c r="AK23" s="444"/>
      <c r="AL23" s="444"/>
      <c r="AM23" s="444"/>
      <c r="AN23" s="444"/>
      <c r="AO23" s="444"/>
      <c r="AP23" s="444"/>
      <c r="AQ23" s="444"/>
      <c r="AR23" s="444"/>
      <c r="AS23" s="442"/>
      <c r="AT23" s="492"/>
      <c r="AU23" s="113"/>
      <c r="AV23" s="113"/>
      <c r="AW23" s="113"/>
      <c r="AX23" s="113"/>
      <c r="AY23" s="113"/>
      <c r="AZ23" s="113"/>
      <c r="BA23" s="113"/>
      <c r="BB23" s="113"/>
      <c r="BC23" s="113"/>
      <c r="BD23" s="113"/>
      <c r="BE23" s="114"/>
      <c r="BF23" s="174" t="s">
        <v>106</v>
      </c>
      <c r="BG23" s="174"/>
      <c r="BH23" s="174"/>
      <c r="BI23" s="174" t="s">
        <v>303</v>
      </c>
      <c r="BJ23" s="174"/>
    </row>
    <row r="24" spans="2:139" ht="12" customHeight="1">
      <c r="B24" s="495"/>
      <c r="C24" s="496"/>
      <c r="D24" s="496"/>
      <c r="E24" s="496"/>
      <c r="F24" s="496"/>
      <c r="G24" s="496"/>
      <c r="H24" s="496"/>
      <c r="I24" s="496"/>
      <c r="J24" s="496"/>
      <c r="K24" s="496"/>
      <c r="L24" s="543" t="s">
        <v>111</v>
      </c>
      <c r="M24" s="544"/>
      <c r="N24" s="544"/>
      <c r="O24" s="544"/>
      <c r="P24" s="545"/>
      <c r="Q24" s="549" t="str">
        <f>IF(入力シート!$I$8="","",MID(入力シート!$I$8,M2,1))</f>
        <v/>
      </c>
      <c r="R24" s="441"/>
      <c r="S24" s="440" t="str">
        <f>IF(入力シート!$I$8="","",MID(入力シート!$I$8,O2,1))</f>
        <v/>
      </c>
      <c r="T24" s="441"/>
      <c r="U24" s="440" t="str">
        <f>IF(入力シート!$I$8="","",MID(入力シート!$I$8,Q2,1))</f>
        <v/>
      </c>
      <c r="V24" s="441"/>
      <c r="W24" s="440" t="str">
        <f>IF(入力シート!$I$8="","",MID(入力シート!$I$8,S2,1))</f>
        <v/>
      </c>
      <c r="X24" s="441"/>
      <c r="Y24" s="444" t="str">
        <f>IF(入力シート!$I$8="","",MID(入力シート!$I$8,U2,1))</f>
        <v/>
      </c>
      <c r="Z24" s="444"/>
      <c r="AA24" s="444" t="str">
        <f>IF(入力シート!$I$8="","",MID(入力シート!$I$8,W2,1))</f>
        <v/>
      </c>
      <c r="AB24" s="444"/>
      <c r="AC24" s="444" t="str">
        <f>IF(入力シート!$I$8="","",MID(入力シート!$I$8,Y2,1))</f>
        <v/>
      </c>
      <c r="AD24" s="444"/>
      <c r="AE24" s="444" t="str">
        <f>IF(入力シート!$I$8="","",MID(入力シート!$I$8,AA2,1))</f>
        <v/>
      </c>
      <c r="AF24" s="444"/>
      <c r="AG24" s="440" t="str">
        <f>IF(入力シート!$I$8="","",MID(入力シート!$I$8,AC2,1))</f>
        <v/>
      </c>
      <c r="AH24" s="441"/>
      <c r="AI24" s="440" t="str">
        <f>IF(入力シート!$I$8="","",MID(入力シート!$I$8,AE2,1))</f>
        <v/>
      </c>
      <c r="AJ24" s="441"/>
      <c r="AK24" s="440" t="str">
        <f>IF(入力シート!$I$8="","",MID(入力シート!$I$8,AG2,1))</f>
        <v/>
      </c>
      <c r="AL24" s="441"/>
      <c r="AM24" s="444" t="str">
        <f>IF(入力シート!$I$8="","",MID(入力シート!$I$8,AI2,1))</f>
        <v/>
      </c>
      <c r="AN24" s="444"/>
      <c r="AO24" s="444" t="str">
        <f>IF(入力シート!$I$8="","",MID(入力シート!$I$8,AK2,1))</f>
        <v/>
      </c>
      <c r="AP24" s="444"/>
      <c r="AQ24" s="444" t="str">
        <f>IF(入力シート!$I$8="","",MID(入力シート!$I$8,AM2,1))</f>
        <v/>
      </c>
      <c r="AR24" s="444"/>
      <c r="AS24" s="444" t="str">
        <f>IF(入力シート!$I$8="","",MID(入力シート!$I$8,AO2,1))</f>
        <v/>
      </c>
      <c r="AT24" s="440"/>
      <c r="AU24" s="115"/>
      <c r="AV24" s="116"/>
      <c r="AW24" s="116"/>
      <c r="AX24" s="116"/>
      <c r="AY24" s="116"/>
      <c r="AZ24" s="116"/>
      <c r="BA24" s="116"/>
      <c r="BB24" s="116"/>
      <c r="BC24" s="113"/>
      <c r="BD24" s="113"/>
      <c r="BE24" s="110"/>
      <c r="BF24" s="174" t="s">
        <v>108</v>
      </c>
      <c r="BG24" s="174"/>
      <c r="BH24" s="174"/>
      <c r="BI24" s="174" t="s">
        <v>304</v>
      </c>
      <c r="BJ24" s="174"/>
    </row>
    <row r="25" spans="2:139" ht="12" customHeight="1" thickBot="1">
      <c r="B25" s="505"/>
      <c r="C25" s="506"/>
      <c r="D25" s="506"/>
      <c r="E25" s="506"/>
      <c r="F25" s="506"/>
      <c r="G25" s="506"/>
      <c r="H25" s="506"/>
      <c r="I25" s="506"/>
      <c r="J25" s="506"/>
      <c r="K25" s="506"/>
      <c r="L25" s="546"/>
      <c r="M25" s="547"/>
      <c r="N25" s="547"/>
      <c r="O25" s="547"/>
      <c r="P25" s="548"/>
      <c r="Q25" s="550"/>
      <c r="R25" s="443"/>
      <c r="S25" s="442"/>
      <c r="T25" s="443"/>
      <c r="U25" s="442"/>
      <c r="V25" s="443"/>
      <c r="W25" s="442"/>
      <c r="X25" s="443"/>
      <c r="Y25" s="448"/>
      <c r="Z25" s="448"/>
      <c r="AA25" s="448"/>
      <c r="AB25" s="448"/>
      <c r="AC25" s="448"/>
      <c r="AD25" s="448"/>
      <c r="AE25" s="448"/>
      <c r="AF25" s="448"/>
      <c r="AG25" s="442"/>
      <c r="AH25" s="443"/>
      <c r="AI25" s="442"/>
      <c r="AJ25" s="443"/>
      <c r="AK25" s="442"/>
      <c r="AL25" s="443"/>
      <c r="AM25" s="448"/>
      <c r="AN25" s="448"/>
      <c r="AO25" s="448"/>
      <c r="AP25" s="448"/>
      <c r="AQ25" s="448"/>
      <c r="AR25" s="448"/>
      <c r="AS25" s="448"/>
      <c r="AT25" s="442"/>
      <c r="AU25" s="115"/>
      <c r="AV25" s="116"/>
      <c r="AW25" s="116"/>
      <c r="AX25" s="116"/>
      <c r="AY25" s="116"/>
      <c r="AZ25" s="116"/>
      <c r="BA25" s="116"/>
      <c r="BB25" s="116"/>
      <c r="BC25" s="113"/>
      <c r="BD25" s="113"/>
      <c r="BE25" s="110"/>
      <c r="BF25" s="174" t="s">
        <v>109</v>
      </c>
      <c r="BG25" s="174"/>
      <c r="BH25" s="174"/>
      <c r="BI25" s="174" t="s">
        <v>110</v>
      </c>
      <c r="BJ25" s="174"/>
    </row>
    <row r="26" spans="2:139" ht="12" customHeight="1">
      <c r="B26" s="493" t="s">
        <v>117</v>
      </c>
      <c r="C26" s="494"/>
      <c r="D26" s="494"/>
      <c r="E26" s="494"/>
      <c r="F26" s="494"/>
      <c r="G26" s="494"/>
      <c r="H26" s="494"/>
      <c r="I26" s="494"/>
      <c r="J26" s="494"/>
      <c r="K26" s="503"/>
      <c r="L26" s="554" t="s">
        <v>11</v>
      </c>
      <c r="M26" s="555"/>
      <c r="N26" s="555"/>
      <c r="O26" s="555"/>
      <c r="P26" s="556"/>
      <c r="Q26" s="560" t="str">
        <f>IF(入力シート!$I$11="","",MID(入力シート!$I$11,1,1))</f>
        <v/>
      </c>
      <c r="R26" s="441"/>
      <c r="S26" s="440" t="str">
        <f>IF(入力シート!$I$11="","",MID(入力シート!$I$11,2,1))</f>
        <v/>
      </c>
      <c r="T26" s="441"/>
      <c r="U26" s="440" t="str">
        <f>IF(入力シート!$I$11="","",MID(入力シート!$I$11,3,1))</f>
        <v/>
      </c>
      <c r="V26" s="441"/>
      <c r="W26" s="564" t="s">
        <v>242</v>
      </c>
      <c r="X26" s="565"/>
      <c r="Y26" s="444" t="str">
        <f>IF(入力シート!$L$11="","",MID(入力シート!$L$11,1,1))</f>
        <v/>
      </c>
      <c r="Z26" s="444"/>
      <c r="AA26" s="444" t="str">
        <f>IF(入力シート!$L$11="","",MID(入力シート!$L$11,2,1))</f>
        <v/>
      </c>
      <c r="AB26" s="444"/>
      <c r="AC26" s="444" t="str">
        <f>IF(入力シート!$L$11="","",MID(入力シート!$L$11,3,1))</f>
        <v/>
      </c>
      <c r="AD26" s="444"/>
      <c r="AE26" s="444" t="str">
        <f>IF(入力シート!$L$11="","",MID(入力シート!$L$11,4,1))</f>
        <v/>
      </c>
      <c r="AF26" s="482"/>
      <c r="BF26" s="174" t="s">
        <v>113</v>
      </c>
      <c r="BG26" s="174"/>
      <c r="BH26" s="174"/>
      <c r="BI26" s="174" t="s">
        <v>114</v>
      </c>
      <c r="BJ26" s="174"/>
    </row>
    <row r="27" spans="2:139" ht="12" customHeight="1" thickBot="1">
      <c r="B27" s="495"/>
      <c r="C27" s="496"/>
      <c r="D27" s="496"/>
      <c r="E27" s="496"/>
      <c r="F27" s="496"/>
      <c r="G27" s="496"/>
      <c r="H27" s="496"/>
      <c r="I27" s="496"/>
      <c r="J27" s="496"/>
      <c r="K27" s="504"/>
      <c r="L27" s="557"/>
      <c r="M27" s="558"/>
      <c r="N27" s="558"/>
      <c r="O27" s="558"/>
      <c r="P27" s="559"/>
      <c r="Q27" s="561"/>
      <c r="R27" s="562"/>
      <c r="S27" s="563"/>
      <c r="T27" s="562"/>
      <c r="U27" s="563"/>
      <c r="V27" s="562"/>
      <c r="W27" s="566"/>
      <c r="X27" s="567"/>
      <c r="Y27" s="445"/>
      <c r="Z27" s="445"/>
      <c r="AA27" s="445"/>
      <c r="AB27" s="445"/>
      <c r="AC27" s="445"/>
      <c r="AD27" s="445"/>
      <c r="AE27" s="445"/>
      <c r="AF27" s="582"/>
      <c r="AG27" s="117"/>
      <c r="AH27" s="117"/>
      <c r="AI27" s="117"/>
      <c r="AJ27" s="117"/>
      <c r="AK27" s="117"/>
      <c r="AL27" s="117"/>
      <c r="AM27" s="117"/>
      <c r="AN27" s="117"/>
      <c r="AO27" s="117"/>
      <c r="AP27" s="117"/>
      <c r="AQ27" s="117"/>
      <c r="AY27" s="117"/>
      <c r="AZ27" s="117"/>
      <c r="BA27" s="117"/>
      <c r="BB27" s="117"/>
      <c r="BC27" s="104"/>
      <c r="BD27" s="104"/>
      <c r="BF27" s="174" t="s">
        <v>115</v>
      </c>
      <c r="BG27" s="174"/>
      <c r="BH27" s="174"/>
      <c r="BI27" s="174" t="s">
        <v>116</v>
      </c>
      <c r="BJ27" s="174"/>
      <c r="CF27" s="118"/>
    </row>
    <row r="28" spans="2:139" ht="12" customHeight="1">
      <c r="B28" s="495"/>
      <c r="C28" s="496"/>
      <c r="D28" s="496"/>
      <c r="E28" s="496"/>
      <c r="F28" s="496"/>
      <c r="G28" s="496"/>
      <c r="H28" s="496"/>
      <c r="I28" s="496"/>
      <c r="J28" s="496"/>
      <c r="K28" s="504"/>
      <c r="L28" s="554" t="s">
        <v>16</v>
      </c>
      <c r="M28" s="555"/>
      <c r="N28" s="555"/>
      <c r="O28" s="555"/>
      <c r="P28" s="556"/>
      <c r="Q28" s="549" t="str">
        <f>IF(入力シート!$I$14="","",MID(入力シート!$I$14,M2,1))</f>
        <v/>
      </c>
      <c r="R28" s="441"/>
      <c r="S28" s="440" t="str">
        <f>IF(入力シート!$I$14="","",MID(入力シート!$I$14,O2,1))</f>
        <v/>
      </c>
      <c r="T28" s="441"/>
      <c r="U28" s="440" t="str">
        <f>IF(入力シート!$I$14="","",MID(入力シート!$I$14,Q2,1))</f>
        <v/>
      </c>
      <c r="V28" s="441"/>
      <c r="W28" s="440" t="str">
        <f>IF(入力シート!$I$14="","",MID(入力シート!$I$14,S2,1))</f>
        <v/>
      </c>
      <c r="X28" s="441"/>
      <c r="Y28" s="444" t="str">
        <f>IF(入力シート!$I$14="","",MID(入力シート!$I$14,U2,1))</f>
        <v/>
      </c>
      <c r="Z28" s="444"/>
      <c r="AA28" s="444" t="str">
        <f>IF(入力シート!$I$14="","",MID(入力シート!$I$14,W2,1))</f>
        <v/>
      </c>
      <c r="AB28" s="444"/>
      <c r="AC28" s="444" t="str">
        <f>IF(入力シート!$I$14="","",MID(入力シート!$I$14,Y2,1))</f>
        <v/>
      </c>
      <c r="AD28" s="444"/>
      <c r="AE28" s="444" t="str">
        <f>IF(入力シート!$I$14="","",MID(入力シート!$I$14,AA2,1))</f>
        <v/>
      </c>
      <c r="AF28" s="444"/>
      <c r="AG28" s="444" t="str">
        <f>IF(入力シート!$I$14="","",MID(入力シート!$I$14,AC2,1))</f>
        <v/>
      </c>
      <c r="AH28" s="444"/>
      <c r="AI28" s="444" t="str">
        <f>IF(入力シート!$I$14="","",MID(入力シート!$I$14,AE2,1))</f>
        <v/>
      </c>
      <c r="AJ28" s="444"/>
      <c r="AK28" s="444" t="str">
        <f>IF(入力シート!$I$14="","",MID(入力シート!$I$14,AG2,1))</f>
        <v/>
      </c>
      <c r="AL28" s="444"/>
      <c r="AM28" s="444" t="str">
        <f>IF(入力シート!$I$14="","",MID(入力シート!$I$14,AI2,1))</f>
        <v/>
      </c>
      <c r="AN28" s="444"/>
      <c r="AO28" s="440" t="str">
        <f>IF(入力シート!$I$14="","",MID(入力シート!$I$14,AK2,1))</f>
        <v/>
      </c>
      <c r="AP28" s="491"/>
      <c r="BF28" s="174" t="s">
        <v>118</v>
      </c>
      <c r="BG28" s="174"/>
      <c r="BH28" s="174"/>
      <c r="BI28" s="174" t="s">
        <v>119</v>
      </c>
      <c r="BJ28" s="174"/>
    </row>
    <row r="29" spans="2:139" ht="12" customHeight="1" thickBot="1">
      <c r="B29" s="495"/>
      <c r="C29" s="496"/>
      <c r="D29" s="496"/>
      <c r="E29" s="496"/>
      <c r="F29" s="496"/>
      <c r="G29" s="496"/>
      <c r="H29" s="496"/>
      <c r="I29" s="496"/>
      <c r="J29" s="496"/>
      <c r="K29" s="504"/>
      <c r="L29" s="557"/>
      <c r="M29" s="558"/>
      <c r="N29" s="558"/>
      <c r="O29" s="558"/>
      <c r="P29" s="559"/>
      <c r="Q29" s="550"/>
      <c r="R29" s="443"/>
      <c r="S29" s="442"/>
      <c r="T29" s="443"/>
      <c r="U29" s="442"/>
      <c r="V29" s="443"/>
      <c r="W29" s="442"/>
      <c r="X29" s="443"/>
      <c r="Y29" s="448"/>
      <c r="Z29" s="448"/>
      <c r="AA29" s="448"/>
      <c r="AB29" s="448"/>
      <c r="AC29" s="448"/>
      <c r="AD29" s="448"/>
      <c r="AE29" s="448"/>
      <c r="AF29" s="448"/>
      <c r="AG29" s="448"/>
      <c r="AH29" s="448"/>
      <c r="AI29" s="448"/>
      <c r="AJ29" s="448"/>
      <c r="AK29" s="448"/>
      <c r="AL29" s="448"/>
      <c r="AM29" s="448"/>
      <c r="AN29" s="448"/>
      <c r="AO29" s="442"/>
      <c r="AP29" s="492"/>
    </row>
    <row r="30" spans="2:139" ht="12" customHeight="1">
      <c r="B30" s="495"/>
      <c r="C30" s="496"/>
      <c r="D30" s="496"/>
      <c r="E30" s="496"/>
      <c r="F30" s="496"/>
      <c r="G30" s="496"/>
      <c r="H30" s="496"/>
      <c r="I30" s="496"/>
      <c r="J30" s="496"/>
      <c r="K30" s="504"/>
      <c r="L30" s="568" t="s">
        <v>17</v>
      </c>
      <c r="M30" s="569"/>
      <c r="N30" s="569"/>
      <c r="O30" s="569"/>
      <c r="P30" s="579"/>
      <c r="Q30" s="549" t="str">
        <f>IF(入力シート!$V$14="","",MID(入力シート!$V$14,M2,1))</f>
        <v/>
      </c>
      <c r="R30" s="441"/>
      <c r="S30" s="440" t="str">
        <f>IF(入力シート!$V$14="","",MID(入力シート!$V$14,O2,1))</f>
        <v/>
      </c>
      <c r="T30" s="441"/>
      <c r="U30" s="440" t="str">
        <f>IF(入力シート!$V$14="","",MID(入力シート!$V$14,Q2,1))</f>
        <v/>
      </c>
      <c r="V30" s="441"/>
      <c r="W30" s="440" t="str">
        <f>IF(入力シート!$V$14="","",MID(入力シート!$V$14,S2,1))</f>
        <v/>
      </c>
      <c r="X30" s="441"/>
      <c r="Y30" s="444" t="str">
        <f>IF(入力シート!$V$14="","",MID(入力シート!$V$14,U2,1))</f>
        <v/>
      </c>
      <c r="Z30" s="444"/>
      <c r="AA30" s="444" t="str">
        <f>IF(入力シート!$V$14="","",MID(入力シート!$V$14,W2,1))</f>
        <v/>
      </c>
      <c r="AB30" s="444"/>
      <c r="AC30" s="444" t="str">
        <f>IF(入力シート!$V$14="","",MID(入力シート!$V$14,Y2,1))</f>
        <v/>
      </c>
      <c r="AD30" s="444"/>
      <c r="AE30" s="444" t="str">
        <f>IF(入力シート!$V$14="","",MID(入力シート!$V$14,AA2,1))</f>
        <v/>
      </c>
      <c r="AF30" s="444"/>
      <c r="AG30" s="444" t="str">
        <f>IF(入力シート!$V$14="","",MID(入力シート!$V$14,AC2,1))</f>
        <v/>
      </c>
      <c r="AH30" s="444"/>
      <c r="AI30" s="444" t="str">
        <f>IF(入力シート!$V$14="","",MID(入力シート!$V$14,AE2,1))</f>
        <v/>
      </c>
      <c r="AJ30" s="444"/>
      <c r="AK30" s="444" t="str">
        <f>IF(入力シート!$V$14="","",MID(入力シート!$V$14,AG2,1))</f>
        <v/>
      </c>
      <c r="AL30" s="444"/>
      <c r="AM30" s="444" t="str">
        <f>IF(入力シート!$V$14="","",MID(入力シート!$V$14,AI2,1))</f>
        <v/>
      </c>
      <c r="AN30" s="444"/>
      <c r="AO30" s="440" t="str">
        <f>IF(入力シート!$V$14="","",MID(入力シート!$V$14,AK2,1))</f>
        <v/>
      </c>
      <c r="AP30" s="491"/>
    </row>
    <row r="31" spans="2:139" ht="12" customHeight="1" thickBot="1">
      <c r="B31" s="495"/>
      <c r="C31" s="496"/>
      <c r="D31" s="496"/>
      <c r="E31" s="496"/>
      <c r="F31" s="496"/>
      <c r="G31" s="496"/>
      <c r="H31" s="496"/>
      <c r="I31" s="496"/>
      <c r="J31" s="496"/>
      <c r="K31" s="504"/>
      <c r="L31" s="571"/>
      <c r="M31" s="572"/>
      <c r="N31" s="572"/>
      <c r="O31" s="572"/>
      <c r="P31" s="580"/>
      <c r="Q31" s="581"/>
      <c r="R31" s="562"/>
      <c r="S31" s="563"/>
      <c r="T31" s="562"/>
      <c r="U31" s="563"/>
      <c r="V31" s="562"/>
      <c r="W31" s="563"/>
      <c r="X31" s="562"/>
      <c r="Y31" s="445"/>
      <c r="Z31" s="445"/>
      <c r="AA31" s="445"/>
      <c r="AB31" s="445"/>
      <c r="AC31" s="445"/>
      <c r="AD31" s="445"/>
      <c r="AE31" s="445"/>
      <c r="AF31" s="445"/>
      <c r="AG31" s="445"/>
      <c r="AH31" s="445"/>
      <c r="AI31" s="445"/>
      <c r="AJ31" s="445"/>
      <c r="AK31" s="445"/>
      <c r="AL31" s="445"/>
      <c r="AM31" s="445"/>
      <c r="AN31" s="445"/>
      <c r="AO31" s="442"/>
      <c r="AP31" s="492"/>
    </row>
    <row r="32" spans="2:139" ht="12" customHeight="1">
      <c r="B32" s="495"/>
      <c r="C32" s="496"/>
      <c r="D32" s="496"/>
      <c r="E32" s="496"/>
      <c r="F32" s="496"/>
      <c r="G32" s="496"/>
      <c r="H32" s="496"/>
      <c r="I32" s="496"/>
      <c r="J32" s="496"/>
      <c r="K32" s="504"/>
      <c r="L32" s="568" t="s">
        <v>15</v>
      </c>
      <c r="M32" s="569"/>
      <c r="N32" s="569"/>
      <c r="O32" s="569"/>
      <c r="P32" s="569"/>
      <c r="Q32" s="575" t="str">
        <f>IF(入力シート!$N$13="","",MID(入力シート!$BX$12,M2,1))</f>
        <v/>
      </c>
      <c r="R32" s="576"/>
      <c r="S32" s="440" t="str">
        <f>IF(入力シート!$N$13="","",MID(入力シート!$BX$12,O2,1))</f>
        <v/>
      </c>
      <c r="T32" s="441"/>
      <c r="U32" s="440" t="str">
        <f>IF(入力シート!$N$13="","",MID(入力シート!$BX$12,Q2,1))</f>
        <v/>
      </c>
      <c r="V32" s="441"/>
      <c r="W32" s="440" t="str">
        <f>IF(入力シート!$N$13="","",MID(入力シート!$BX$12,S2,1))</f>
        <v/>
      </c>
      <c r="X32" s="441"/>
      <c r="Y32" s="440" t="str">
        <f>IF(入力シート!$N$13="","",MID(入力シート!$BX$12,U2,1))</f>
        <v/>
      </c>
      <c r="Z32" s="441"/>
      <c r="AA32" s="440" t="str">
        <f>IF(入力シート!$N$13="","",MID(入力シート!$BX$12,W2,1))</f>
        <v/>
      </c>
      <c r="AB32" s="441"/>
      <c r="AC32" s="440" t="str">
        <f>IF(入力シート!$N$13="","",MID(入力シート!$BX$12,Y2,1))</f>
        <v/>
      </c>
      <c r="AD32" s="441"/>
      <c r="AE32" s="440" t="str">
        <f>IF(入力シート!$N$13="","",MID(入力シート!$BX$12,AA2,1))</f>
        <v/>
      </c>
      <c r="AF32" s="441"/>
      <c r="AG32" s="440" t="str">
        <f>IF(入力シート!$N$13="","",MID(入力シート!$BX$12,AC2,1))</f>
        <v/>
      </c>
      <c r="AH32" s="441"/>
      <c r="AI32" s="440" t="str">
        <f>IF(入力シート!$N$13="","",MID(入力シート!$BX$12,AE2,1))</f>
        <v/>
      </c>
      <c r="AJ32" s="441"/>
      <c r="AK32" s="440" t="str">
        <f>IF(入力シート!$N$13="","",MID(入力シート!$BX$12,AG2,1))</f>
        <v/>
      </c>
      <c r="AL32" s="441"/>
      <c r="AM32" s="440" t="str">
        <f>IF(入力シート!$N$13="","",MID(入力シート!$BX$12,AI2,1))</f>
        <v/>
      </c>
      <c r="AN32" s="441"/>
      <c r="AO32" s="440" t="str">
        <f>IF(入力シート!$N$13="","",MID(入力シート!$BX$12,AK2,1))</f>
        <v/>
      </c>
      <c r="AP32" s="441"/>
      <c r="AQ32" s="440" t="str">
        <f>IF(入力シート!$N$13="","",MID(入力シート!$BX$12,AM2,1))</f>
        <v/>
      </c>
      <c r="AR32" s="441"/>
      <c r="AS32" s="440" t="str">
        <f>IF(入力シート!$N$13="","",MID(入力シート!$BX$12,AO2,1))</f>
        <v/>
      </c>
      <c r="AT32" s="441"/>
      <c r="AU32" s="440" t="str">
        <f>IF(入力シート!$N$13="","",MID(入力シート!$BX$12,AQ2,1))</f>
        <v/>
      </c>
      <c r="AV32" s="441"/>
      <c r="AW32" s="440" t="str">
        <f>IF(入力シート!$N$13="","",MID(入力シート!$BX$12,AS2,1))</f>
        <v/>
      </c>
      <c r="AX32" s="441"/>
      <c r="AY32" s="440" t="str">
        <f>IF(入力シート!$N$13="","",MID(入力シート!$BX$12,AU2,1))</f>
        <v/>
      </c>
      <c r="AZ32" s="441"/>
      <c r="BA32" s="440" t="str">
        <f>IF(入力シート!$N$13="","",MID(入力シート!$BX$12,AW2,1))</f>
        <v/>
      </c>
      <c r="BB32" s="441"/>
      <c r="BC32" s="440" t="str">
        <f>IF(入力シート!$N$13="","",MID(入力シート!$BX$12,AY2,1))</f>
        <v/>
      </c>
      <c r="BD32" s="441"/>
      <c r="BE32" s="440" t="str">
        <f>IF(入力シート!$N$13="","",MID(入力シート!$BX$12,BA2,1))</f>
        <v/>
      </c>
      <c r="BF32" s="441"/>
      <c r="BG32" s="440" t="str">
        <f>IF(入力シート!$N$13="","",MID(入力シート!$BX$12,BC2,1))</f>
        <v/>
      </c>
      <c r="BH32" s="441"/>
      <c r="BI32" s="440" t="str">
        <f>IF(入力シート!$N$13="","",MID(入力シート!$BX$12,BE2,1))</f>
        <v/>
      </c>
      <c r="BJ32" s="441"/>
      <c r="BK32" s="440" t="str">
        <f>IF(入力シート!$N$13="","",MID(入力シート!$BX$12,BG2,1))</f>
        <v/>
      </c>
      <c r="BL32" s="441"/>
      <c r="BM32" s="440" t="str">
        <f>IF(入力シート!$N$13="","",MID(入力シート!$BX$12,BI2,1))</f>
        <v/>
      </c>
      <c r="BN32" s="491"/>
      <c r="DT32" s="462"/>
      <c r="DU32" s="462"/>
      <c r="DV32" s="462"/>
      <c r="DW32" s="462"/>
      <c r="DX32" s="462"/>
      <c r="DY32" s="462"/>
      <c r="DZ32" s="462"/>
      <c r="EA32" s="462"/>
      <c r="EB32" s="462"/>
      <c r="EC32" s="462"/>
      <c r="ED32" s="462"/>
      <c r="EE32" s="462"/>
      <c r="EF32" s="462"/>
      <c r="EG32" s="462"/>
      <c r="EH32" s="462"/>
      <c r="EI32" s="462"/>
    </row>
    <row r="33" spans="2:139" ht="12" customHeight="1" thickBot="1">
      <c r="B33" s="495"/>
      <c r="C33" s="496"/>
      <c r="D33" s="496"/>
      <c r="E33" s="496"/>
      <c r="F33" s="496"/>
      <c r="G33" s="496"/>
      <c r="H33" s="496"/>
      <c r="I33" s="496"/>
      <c r="J33" s="496"/>
      <c r="K33" s="504"/>
      <c r="L33" s="570"/>
      <c r="M33" s="496"/>
      <c r="N33" s="496"/>
      <c r="O33" s="496"/>
      <c r="P33" s="496"/>
      <c r="Q33" s="577"/>
      <c r="R33" s="578"/>
      <c r="S33" s="442"/>
      <c r="T33" s="443"/>
      <c r="U33" s="442"/>
      <c r="V33" s="443"/>
      <c r="W33" s="442"/>
      <c r="X33" s="443"/>
      <c r="Y33" s="442"/>
      <c r="Z33" s="443"/>
      <c r="AA33" s="442"/>
      <c r="AB33" s="443"/>
      <c r="AC33" s="442"/>
      <c r="AD33" s="443"/>
      <c r="AE33" s="442"/>
      <c r="AF33" s="443"/>
      <c r="AG33" s="442"/>
      <c r="AH33" s="443"/>
      <c r="AI33" s="442"/>
      <c r="AJ33" s="443"/>
      <c r="AK33" s="442"/>
      <c r="AL33" s="443"/>
      <c r="AM33" s="442"/>
      <c r="AN33" s="443"/>
      <c r="AO33" s="442"/>
      <c r="AP33" s="443"/>
      <c r="AQ33" s="442"/>
      <c r="AR33" s="443"/>
      <c r="AS33" s="442"/>
      <c r="AT33" s="443"/>
      <c r="AU33" s="442"/>
      <c r="AV33" s="443"/>
      <c r="AW33" s="442"/>
      <c r="AX33" s="443"/>
      <c r="AY33" s="442"/>
      <c r="AZ33" s="443"/>
      <c r="BA33" s="442"/>
      <c r="BB33" s="443"/>
      <c r="BC33" s="442"/>
      <c r="BD33" s="443"/>
      <c r="BE33" s="442"/>
      <c r="BF33" s="443"/>
      <c r="BG33" s="442"/>
      <c r="BH33" s="443"/>
      <c r="BI33" s="442"/>
      <c r="BJ33" s="443"/>
      <c r="BK33" s="442"/>
      <c r="BL33" s="443"/>
      <c r="BM33" s="442"/>
      <c r="BN33" s="492"/>
      <c r="DT33" s="462"/>
      <c r="DU33" s="462"/>
      <c r="DV33" s="462"/>
      <c r="DW33" s="462"/>
      <c r="DX33" s="462"/>
      <c r="DY33" s="462"/>
      <c r="DZ33" s="462"/>
      <c r="EA33" s="462"/>
      <c r="EB33" s="462"/>
      <c r="EC33" s="462"/>
      <c r="ED33" s="462"/>
      <c r="EE33" s="462"/>
      <c r="EF33" s="462"/>
      <c r="EG33" s="462"/>
      <c r="EH33" s="462"/>
      <c r="EI33" s="462"/>
    </row>
    <row r="34" spans="2:139" ht="12" customHeight="1">
      <c r="B34" s="495"/>
      <c r="C34" s="496"/>
      <c r="D34" s="496"/>
      <c r="E34" s="496"/>
      <c r="F34" s="496"/>
      <c r="G34" s="496"/>
      <c r="H34" s="496"/>
      <c r="I34" s="496"/>
      <c r="J34" s="496"/>
      <c r="K34" s="504"/>
      <c r="L34" s="570"/>
      <c r="M34" s="496"/>
      <c r="N34" s="496"/>
      <c r="O34" s="496"/>
      <c r="P34" s="496"/>
      <c r="Q34" s="573" t="str">
        <f>IF(入力シート!$N$13="","",MID(入力シート!$BX$12,BK2,1))</f>
        <v/>
      </c>
      <c r="R34" s="444"/>
      <c r="S34" s="444" t="str">
        <f>IF(入力シート!$N$13="","",MID(入力シート!$BX$12,BM2,1))</f>
        <v/>
      </c>
      <c r="T34" s="444"/>
      <c r="U34" s="444" t="str">
        <f>IF(入力シート!$N$13="","",MID(入力シート!$BX$12,BO2,1))</f>
        <v/>
      </c>
      <c r="V34" s="444"/>
      <c r="W34" s="444" t="str">
        <f>IF(入力シート!$N$13="","",MID(入力シート!$BX$12,BQ2,1))</f>
        <v/>
      </c>
      <c r="X34" s="444"/>
      <c r="Y34" s="444" t="str">
        <f>IF(入力シート!$N$13="","",MID(入力シート!$BX$12,BS2,1))</f>
        <v/>
      </c>
      <c r="Z34" s="444"/>
      <c r="AA34" s="444" t="str">
        <f>IF(入力シート!$N$13="","",MID(入力シート!$BX$12,BU2,1))</f>
        <v/>
      </c>
      <c r="AB34" s="444"/>
      <c r="AC34" s="444" t="str">
        <f>IF(入力シート!$N$13="","",MID(入力シート!$BX$12,BW2,1))</f>
        <v/>
      </c>
      <c r="AD34" s="444"/>
      <c r="AE34" s="444" t="str">
        <f>IF(入力シート!$N$13="","",MID(入力シート!$BX$12,BY2,1))</f>
        <v/>
      </c>
      <c r="AF34" s="444"/>
      <c r="AG34" s="444" t="str">
        <f>IF(入力シート!$N$13="","",MID(入力シート!$BX$12,CA2,1))</f>
        <v/>
      </c>
      <c r="AH34" s="444"/>
      <c r="AI34" s="444" t="str">
        <f>IF(入力シート!$N$13="","",MID(入力シート!$BX$12,CC2,1))</f>
        <v/>
      </c>
      <c r="AJ34" s="444"/>
      <c r="AK34" s="444" t="str">
        <f>IF(入力シート!$N$13="","",MID(入力シート!$BX$12,CE2,1))</f>
        <v/>
      </c>
      <c r="AL34" s="444"/>
      <c r="AM34" s="444" t="str">
        <f>IF(入力シート!$N$13="","",MID(入力シート!$BX$12,CG2,1))</f>
        <v/>
      </c>
      <c r="AN34" s="444"/>
      <c r="AO34" s="444" t="str">
        <f>IF(入力シート!$N$13="","",MID(入力シート!$BX$12,CI2,1))</f>
        <v/>
      </c>
      <c r="AP34" s="444"/>
      <c r="AQ34" s="444" t="str">
        <f>IF(入力シート!$N$13="","",MID(入力シート!$BX$12,CK2,1))</f>
        <v/>
      </c>
      <c r="AR34" s="444"/>
      <c r="AS34" s="444" t="str">
        <f>IF(入力シート!$N$13="","",MID(入力シート!$BX$12,CM2,1))</f>
        <v/>
      </c>
      <c r="AT34" s="444"/>
      <c r="AU34" s="444" t="str">
        <f>IF(入力シート!$N$13="","",MID(入力シート!$BX$12,CO2,1))</f>
        <v/>
      </c>
      <c r="AV34" s="444"/>
      <c r="AW34" s="444" t="str">
        <f>IF(入力シート!$N$13="","",MID(入力シート!$BX$12,CQ2,1))</f>
        <v/>
      </c>
      <c r="AX34" s="444"/>
      <c r="AY34" s="444" t="str">
        <f>IF(入力シート!$N$13="","",MID(入力シート!$BX$12,CS2,1))</f>
        <v/>
      </c>
      <c r="AZ34" s="444"/>
      <c r="BA34" s="444" t="str">
        <f>IF(入力シート!$N$13="","",MID(入力シート!$BX$12,CU2,1))</f>
        <v/>
      </c>
      <c r="BB34" s="444"/>
      <c r="BC34" s="444" t="str">
        <f>IF(入力シート!$N$13="","",MID(入力シート!$BX$12,CW2,1))</f>
        <v/>
      </c>
      <c r="BD34" s="444"/>
      <c r="BE34" s="444" t="str">
        <f>IF(入力シート!$N$13="","",MID(入力シート!$BX$12,CY2,1))</f>
        <v/>
      </c>
      <c r="BF34" s="444"/>
      <c r="BG34" s="444" t="str">
        <f>IF(入力シート!$N$13="","",MID(入力シート!$BX$12,DA2,1))</f>
        <v/>
      </c>
      <c r="BH34" s="444"/>
      <c r="BI34" s="444" t="str">
        <f>IF(入力シート!$N$13="","",MID(入力シート!$BX$12,DC2,1))</f>
        <v/>
      </c>
      <c r="BJ34" s="444"/>
      <c r="BK34" s="444" t="str">
        <f>IF(入力シート!$N$13="","",MID(入力シート!$BX$12,DE2,1))</f>
        <v/>
      </c>
      <c r="BL34" s="444"/>
      <c r="BM34" s="444" t="str">
        <f>IF(入力シート!$N$13="","",MID(入力シート!$BX$12,DG2,1))</f>
        <v/>
      </c>
      <c r="BN34" s="482"/>
      <c r="DT34" s="119"/>
      <c r="DU34" s="119"/>
      <c r="DV34" s="119"/>
      <c r="DW34" s="119"/>
      <c r="DX34" s="119"/>
      <c r="DY34" s="119"/>
      <c r="DZ34" s="119"/>
      <c r="EA34" s="119"/>
      <c r="EB34" s="119"/>
      <c r="EC34" s="119"/>
      <c r="ED34" s="119"/>
      <c r="EE34" s="119"/>
      <c r="EF34" s="119"/>
      <c r="EG34" s="119"/>
      <c r="EH34" s="119"/>
      <c r="EI34" s="119"/>
    </row>
    <row r="35" spans="2:139" ht="12" customHeight="1" thickBot="1">
      <c r="B35" s="505"/>
      <c r="C35" s="506"/>
      <c r="D35" s="506"/>
      <c r="E35" s="506"/>
      <c r="F35" s="506"/>
      <c r="G35" s="506"/>
      <c r="H35" s="506"/>
      <c r="I35" s="506"/>
      <c r="J35" s="506"/>
      <c r="K35" s="507"/>
      <c r="L35" s="571"/>
      <c r="M35" s="572"/>
      <c r="N35" s="572"/>
      <c r="O35" s="572"/>
      <c r="P35" s="572"/>
      <c r="Q35" s="574"/>
      <c r="R35" s="448"/>
      <c r="S35" s="448"/>
      <c r="T35" s="448"/>
      <c r="U35" s="448"/>
      <c r="V35" s="448"/>
      <c r="W35" s="448"/>
      <c r="X35" s="448"/>
      <c r="Y35" s="448"/>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8"/>
      <c r="AZ35" s="448"/>
      <c r="BA35" s="448"/>
      <c r="BB35" s="448"/>
      <c r="BC35" s="448"/>
      <c r="BD35" s="448"/>
      <c r="BE35" s="448"/>
      <c r="BF35" s="448"/>
      <c r="BG35" s="448"/>
      <c r="BH35" s="448"/>
      <c r="BI35" s="448"/>
      <c r="BJ35" s="448"/>
      <c r="BK35" s="448"/>
      <c r="BL35" s="448"/>
      <c r="BM35" s="448"/>
      <c r="BN35" s="483"/>
      <c r="DT35" s="119"/>
      <c r="DU35" s="119"/>
      <c r="DV35" s="119"/>
      <c r="DW35" s="119"/>
      <c r="DX35" s="119"/>
      <c r="DY35" s="119"/>
      <c r="DZ35" s="119"/>
      <c r="EA35" s="119"/>
      <c r="EB35" s="119"/>
      <c r="EC35" s="119"/>
      <c r="ED35" s="119"/>
      <c r="EE35" s="119"/>
      <c r="EF35" s="119"/>
      <c r="EG35" s="119"/>
      <c r="EH35" s="119"/>
      <c r="EI35" s="119"/>
    </row>
    <row r="36" spans="2:139" ht="12" customHeight="1" thickBot="1">
      <c r="B36" s="680" t="s">
        <v>120</v>
      </c>
      <c r="C36" s="681"/>
      <c r="D36" s="681"/>
      <c r="E36" s="681"/>
      <c r="F36" s="681"/>
      <c r="G36" s="681"/>
      <c r="H36" s="681"/>
      <c r="I36" s="681"/>
      <c r="J36" s="681"/>
      <c r="K36" s="681"/>
      <c r="L36" s="583" t="s">
        <v>103</v>
      </c>
      <c r="M36" s="586"/>
      <c r="N36" s="586"/>
      <c r="O36" s="586"/>
      <c r="P36" s="587"/>
      <c r="Q36" s="588" t="str">
        <f>IF(入力シート!$I$18="","",IF(入力シート!$I$18=入力シート!$CB$5,MID(入力シート!$R$22,M1,1),""))</f>
        <v/>
      </c>
      <c r="R36" s="446" t="str">
        <f>IF(入力シート!$I$18="","",IF(入力シート!$I$18=入力シート!$CB$5,MID(入力シート!$R$22,N1,1),""))</f>
        <v/>
      </c>
      <c r="S36" s="446" t="str">
        <f>IF(入力シート!$I$18="","",IF(入力シート!$I$18=入力シート!$CB$5,MID(入力シート!$R$22,O1,1),""))</f>
        <v/>
      </c>
      <c r="T36" s="446" t="str">
        <f>IF(入力シート!$I$18="","",IF(入力シート!$I$18=入力シート!$CB$5,MID(入力シート!$R$22,P1,1),""))</f>
        <v/>
      </c>
      <c r="U36" s="446" t="str">
        <f>IF(入力シート!$I$18="","",IF(入力シート!$I$18=入力シート!$CB$5,MID(入力シート!$R$22,Q1,1),""))</f>
        <v/>
      </c>
      <c r="V36" s="446" t="str">
        <f>IF(入力シート!$I$18="","",IF(入力シート!$I$18=入力シート!$CB$5,MID(入力シート!$R$22,R1,1),""))</f>
        <v/>
      </c>
      <c r="W36" s="446" t="str">
        <f>IF(入力シート!$I$18="","",IF(入力シート!$I$18=入力シート!$CB$5,MID(入力シート!$R$22,S1,1),""))</f>
        <v/>
      </c>
      <c r="X36" s="446" t="str">
        <f>IF(入力シート!$I$18="","",IF(入力シート!$I$18=入力シート!$CB$5,MID(入力シート!$R$22,T1,1),""))</f>
        <v/>
      </c>
      <c r="Y36" s="446" t="str">
        <f>IF(入力シート!$I$18="","",IF(入力シート!$I$18=入力シート!$CB$5,MID(入力シート!$R$22,U1,1),""))</f>
        <v/>
      </c>
      <c r="Z36" s="446" t="str">
        <f>IF(入力シート!$I$18="","",IF(入力シート!$I$18=入力シート!$CB$5,MID(入力シート!$R$22,V1,1),""))</f>
        <v/>
      </c>
      <c r="AA36" s="446" t="str">
        <f>IF(入力シート!$I$18="","",IF(入力シート!$I$18=入力シート!$CB$5,MID(入力シート!$R$22,W1,1),""))</f>
        <v/>
      </c>
      <c r="AB36" s="446" t="str">
        <f>IF(入力シート!$I$18="","",IF(入力シート!$I$18=入力シート!$CB$5,MID(入力シート!$R$22,X1,1),""))</f>
        <v/>
      </c>
      <c r="AC36" s="446" t="str">
        <f>IF(入力シート!$I$18="","",IF(入力シート!$I$18=入力シート!$CB$5,MID(入力シート!$R$22,Y1,1),""))</f>
        <v/>
      </c>
      <c r="AD36" s="446" t="str">
        <f>IF(入力シート!$I$18="","",IF(入力シート!$I$18=入力シート!$CB$5,MID(入力シート!$R$22,Z1,1),""))</f>
        <v/>
      </c>
      <c r="AE36" s="446" t="str">
        <f>IF(入力シート!$I$18="","",IF(入力シート!$I$18=入力シート!$CB$5,MID(入力シート!$R$22,AA1,1),""))</f>
        <v/>
      </c>
      <c r="AF36" s="446" t="str">
        <f>IF(入力シート!$I$18="","",IF(入力シート!$I$18=入力シート!$CB$5,MID(入力シート!$R$22,AB1,1),""))</f>
        <v/>
      </c>
      <c r="AG36" s="446" t="str">
        <f>IF(入力シート!$I$18="","",IF(入力シート!$I$18=入力シート!$CB$5,MID(入力シート!$R$22,AC1,1),""))</f>
        <v/>
      </c>
      <c r="AH36" s="446" t="str">
        <f>IF(入力シート!$I$18="","",IF(入力シート!$I$18=入力シート!$CB$5,MID(入力シート!$R$22,AD1,1),""))</f>
        <v/>
      </c>
      <c r="AI36" s="446" t="str">
        <f>IF(入力シート!$I$18="","",IF(入力シート!$I$18=入力シート!$CB$5,MID(入力シート!$R$22,AE1,1),""))</f>
        <v/>
      </c>
      <c r="AJ36" s="446" t="str">
        <f>IF(入力シート!$I$18="","",IF(入力シート!$I$18=入力シート!$CB$5,MID(入力シート!$R$22,AF1,1),""))</f>
        <v/>
      </c>
      <c r="AK36" s="446" t="str">
        <f>IF(入力シート!$I$18="","",IF(入力シート!$I$18=入力シート!$CB$5,MID(入力シート!$R$22,AG1,1),""))</f>
        <v/>
      </c>
      <c r="AL36" s="446" t="str">
        <f>IF(入力シート!$I$18="","",IF(入力シート!$I$18=入力シート!$CB$5,MID(入力シート!$R$22,AH1,1),""))</f>
        <v/>
      </c>
      <c r="AM36" s="446" t="str">
        <f>IF(入力シート!$I$18="","",IF(入力シート!$I$18=入力シート!$CB$5,MID(入力シート!$R$22,AI1,1),""))</f>
        <v/>
      </c>
      <c r="AN36" s="446" t="str">
        <f>IF(入力シート!$I$18="","",IF(入力シート!$I$18=入力シート!$CB$5,MID(入力シート!$R$22,AJ1,1),""))</f>
        <v/>
      </c>
      <c r="AO36" s="446" t="str">
        <f>IF(入力シート!$I$18="","",IF(入力シート!$I$18=入力シート!$CB$5,MID(入力シート!$R$22,AK1,1),""))</f>
        <v/>
      </c>
      <c r="AP36" s="446" t="str">
        <f>IF(入力シート!$I$18="","",IF(入力シート!$I$18=入力シート!$CB$5,MID(入力シート!$R$22,AL1,1),""))</f>
        <v/>
      </c>
      <c r="AQ36" s="446" t="str">
        <f>IF(入力シート!$I$18="","",IF(入力シート!$I$18=入力シート!$CB$5,MID(入力シート!$R$22,AM1,1),""))</f>
        <v/>
      </c>
      <c r="AR36" s="446" t="str">
        <f>IF(入力シート!$I$18="","",IF(入力シート!$I$18=入力シート!$CB$5,MID(入力シート!$R$22,AN1,1),""))</f>
        <v/>
      </c>
      <c r="AS36" s="451" t="str">
        <f>IF(入力シート!$I$18="","",IF(入力シート!$I$18=入力シート!$CB$5,MID(入力シート!$R$22,AO1,1),""))</f>
        <v/>
      </c>
      <c r="AT36" s="678" t="str">
        <f>IF(入力シート!$I$18="","",IF(入力シート!$I$18=入力シート!$CB$5,MID(入力シート!$R$22,AP1,1),""))</f>
        <v/>
      </c>
      <c r="AU36" s="120"/>
      <c r="AV36" s="120"/>
      <c r="AW36" s="120"/>
      <c r="AX36" s="120"/>
      <c r="AY36" s="120"/>
      <c r="AZ36" s="120"/>
      <c r="BA36" s="102"/>
      <c r="BB36" s="102"/>
      <c r="BC36" s="121"/>
      <c r="BD36" s="122"/>
      <c r="BE36" s="122"/>
      <c r="BF36" s="122"/>
      <c r="BG36" s="122"/>
      <c r="BH36" s="122"/>
      <c r="BI36" s="122"/>
      <c r="BJ36" s="121"/>
      <c r="BK36" s="102"/>
      <c r="BL36" s="102"/>
    </row>
    <row r="37" spans="2:139" ht="12" customHeight="1" thickBot="1">
      <c r="B37" s="682"/>
      <c r="C37" s="627"/>
      <c r="D37" s="627"/>
      <c r="E37" s="627"/>
      <c r="F37" s="627"/>
      <c r="G37" s="627"/>
      <c r="H37" s="627"/>
      <c r="I37" s="627"/>
      <c r="J37" s="627"/>
      <c r="K37" s="627"/>
      <c r="L37" s="583"/>
      <c r="M37" s="586"/>
      <c r="N37" s="586"/>
      <c r="O37" s="586"/>
      <c r="P37" s="587"/>
      <c r="Q37" s="542"/>
      <c r="R37" s="447"/>
      <c r="S37" s="447"/>
      <c r="T37" s="447"/>
      <c r="U37" s="447"/>
      <c r="V37" s="447"/>
      <c r="W37" s="447"/>
      <c r="X37" s="447"/>
      <c r="Y37" s="447"/>
      <c r="Z37" s="447"/>
      <c r="AA37" s="447"/>
      <c r="AB37" s="447"/>
      <c r="AC37" s="447"/>
      <c r="AD37" s="447"/>
      <c r="AE37" s="447"/>
      <c r="AF37" s="447"/>
      <c r="AG37" s="447"/>
      <c r="AH37" s="447"/>
      <c r="AI37" s="447"/>
      <c r="AJ37" s="447"/>
      <c r="AK37" s="447"/>
      <c r="AL37" s="447"/>
      <c r="AM37" s="447"/>
      <c r="AN37" s="447"/>
      <c r="AO37" s="447"/>
      <c r="AP37" s="447"/>
      <c r="AQ37" s="447"/>
      <c r="AR37" s="447"/>
      <c r="AS37" s="446"/>
      <c r="AT37" s="679"/>
      <c r="AU37" s="102"/>
      <c r="AV37" s="102"/>
      <c r="AW37" s="102"/>
      <c r="AX37" s="102"/>
      <c r="AY37" s="102"/>
      <c r="AZ37" s="102"/>
      <c r="BA37" s="102"/>
      <c r="BB37" s="102"/>
      <c r="BC37" s="123"/>
      <c r="BD37" s="122"/>
      <c r="BE37" s="122"/>
      <c r="BF37" s="122"/>
      <c r="BG37" s="122"/>
      <c r="BH37" s="122"/>
      <c r="BI37" s="122"/>
      <c r="BJ37" s="123"/>
      <c r="BK37" s="102"/>
      <c r="BL37" s="102"/>
    </row>
    <row r="38" spans="2:139" ht="12" customHeight="1" thickBot="1">
      <c r="B38" s="682"/>
      <c r="C38" s="627"/>
      <c r="D38" s="627"/>
      <c r="E38" s="627"/>
      <c r="F38" s="627"/>
      <c r="G38" s="627"/>
      <c r="H38" s="627"/>
      <c r="I38" s="627"/>
      <c r="J38" s="627"/>
      <c r="K38" s="627"/>
      <c r="L38" s="583" t="s">
        <v>107</v>
      </c>
      <c r="M38" s="584"/>
      <c r="N38" s="584"/>
      <c r="O38" s="584"/>
      <c r="P38" s="585"/>
      <c r="Q38" s="551" t="str">
        <f>IF(入力シート!$I$18="","",IF(入力シート!$I$18=入力シート!$CB$5,MID(入力シート!$R$21,M2,1),""))</f>
        <v/>
      </c>
      <c r="R38" s="552"/>
      <c r="S38" s="553" t="str">
        <f>IF(入力シート!$I$18="","",IF(入力シート!$I$18=入力シート!$CB$5,MID(入力シート!$R$21,O2,1),""))</f>
        <v/>
      </c>
      <c r="T38" s="552"/>
      <c r="U38" s="553" t="str">
        <f>IF(入力シート!$I$18="","",IF(入力シート!$I$18=入力シート!$CB$5,MID(入力シート!$R$21,Q2,1),""))</f>
        <v/>
      </c>
      <c r="V38" s="552"/>
      <c r="W38" s="553" t="str">
        <f>IF(入力シート!$I$18="","",IF(入力シート!$I$18=入力シート!$CB$5,MID(入力シート!$R$21,S2,1),""))</f>
        <v/>
      </c>
      <c r="X38" s="552"/>
      <c r="Y38" s="535" t="str">
        <f>IF(入力シート!$I$18="","",IF(入力シート!$I$18=入力シート!$CB$5,MID(入力シート!$R$21,U2,1),""))</f>
        <v/>
      </c>
      <c r="Z38" s="535"/>
      <c r="AA38" s="535" t="str">
        <f>IF(入力シート!$I$18="","",IF(入力シート!$I$18=入力シート!$CB$5,MID(入力シート!$R$21,W2,1),""))</f>
        <v/>
      </c>
      <c r="AB38" s="535"/>
      <c r="AC38" s="535" t="str">
        <f>IF(入力シート!$I$18="","",IF(入力シート!$I$18=入力シート!$CB$5,MID(入力シート!$R$21,Y2,1),""))</f>
        <v/>
      </c>
      <c r="AD38" s="535"/>
      <c r="AE38" s="535" t="str">
        <f>IF(入力シート!$I$18="","",IF(入力シート!$I$18=入力シート!$CB$5,MID(入力シート!$R$21,AA2,1),""))</f>
        <v/>
      </c>
      <c r="AF38" s="535"/>
      <c r="AG38" s="535" t="str">
        <f>IF(入力シート!$I$18="","",IF(入力シート!$I$18=入力シート!$CB$5,MID(入力シート!$R$21,AC2,1),""))</f>
        <v/>
      </c>
      <c r="AH38" s="535"/>
      <c r="AI38" s="535" t="str">
        <f>IF(入力シート!$I$18="","",IF(入力シート!$I$18=入力シート!$CB$5,MID(入力シート!$R$21,AE2,1),""))</f>
        <v/>
      </c>
      <c r="AJ38" s="535"/>
      <c r="AK38" s="535" t="str">
        <f>IF(入力シート!$I$18="","",IF(入力シート!$I$18=入力シート!$CB$5,MID(入力シート!$R$21,AG2,1),""))</f>
        <v/>
      </c>
      <c r="AL38" s="535"/>
      <c r="AM38" s="535" t="str">
        <f>IF(入力シート!$I$18="","",IF(入力シート!$I$18=入力シート!$CB$5,MID(入力シート!$R$21,AI2,1),""))</f>
        <v/>
      </c>
      <c r="AN38" s="535"/>
      <c r="AO38" s="535" t="str">
        <f>IF(入力シート!$I$18="","",IF(入力シート!$I$18=入力シート!$CB$5,MID(入力シート!$R$21,AK2,1),""))</f>
        <v/>
      </c>
      <c r="AP38" s="535"/>
      <c r="AQ38" s="535" t="str">
        <f>IF(入力シート!$I$18="","",IF(入力シート!$I$18=入力シート!$CB$5,MID(入力シート!$R$21,AM2,1),""))</f>
        <v/>
      </c>
      <c r="AR38" s="535"/>
      <c r="AS38" s="440" t="str">
        <f>IF(入力シート!$I$18="","",IF(入力シート!$I$18=入力シート!$CB$5,MID(入力シート!$R$21,AO2,1),""))</f>
        <v/>
      </c>
      <c r="AT38" s="491"/>
      <c r="AU38" s="102"/>
      <c r="AV38" s="102"/>
      <c r="AW38" s="102"/>
      <c r="AX38" s="102"/>
      <c r="AY38" s="102"/>
      <c r="AZ38" s="102"/>
      <c r="BA38" s="102"/>
      <c r="BB38" s="102"/>
      <c r="BC38" s="102"/>
      <c r="BD38" s="102"/>
      <c r="BE38" s="102"/>
      <c r="BF38" s="102"/>
      <c r="BG38" s="102"/>
      <c r="BH38" s="102"/>
      <c r="BI38" s="102"/>
      <c r="BJ38" s="102"/>
      <c r="BK38" s="102"/>
      <c r="BL38" s="102"/>
    </row>
    <row r="39" spans="2:139" ht="12" customHeight="1" thickBot="1">
      <c r="B39" s="682"/>
      <c r="C39" s="627"/>
      <c r="D39" s="627"/>
      <c r="E39" s="627"/>
      <c r="F39" s="627"/>
      <c r="G39" s="627"/>
      <c r="H39" s="627"/>
      <c r="I39" s="627"/>
      <c r="J39" s="627"/>
      <c r="K39" s="627"/>
      <c r="L39" s="583"/>
      <c r="M39" s="584"/>
      <c r="N39" s="584"/>
      <c r="O39" s="584"/>
      <c r="P39" s="585"/>
      <c r="Q39" s="551"/>
      <c r="R39" s="552"/>
      <c r="S39" s="553"/>
      <c r="T39" s="552"/>
      <c r="U39" s="553"/>
      <c r="V39" s="552"/>
      <c r="W39" s="553"/>
      <c r="X39" s="552"/>
      <c r="Y39" s="535"/>
      <c r="Z39" s="535"/>
      <c r="AA39" s="535"/>
      <c r="AB39" s="535"/>
      <c r="AC39" s="535"/>
      <c r="AD39" s="535"/>
      <c r="AE39" s="535"/>
      <c r="AF39" s="535"/>
      <c r="AG39" s="535"/>
      <c r="AH39" s="535"/>
      <c r="AI39" s="535"/>
      <c r="AJ39" s="535"/>
      <c r="AK39" s="535"/>
      <c r="AL39" s="535"/>
      <c r="AM39" s="535"/>
      <c r="AN39" s="535"/>
      <c r="AO39" s="535"/>
      <c r="AP39" s="535"/>
      <c r="AQ39" s="535"/>
      <c r="AR39" s="535"/>
      <c r="AS39" s="442"/>
      <c r="AT39" s="492"/>
      <c r="AU39" s="121"/>
      <c r="AV39" s="121"/>
      <c r="AW39" s="121"/>
      <c r="AX39" s="121"/>
      <c r="AY39" s="121"/>
      <c r="AZ39" s="121"/>
      <c r="BA39" s="121"/>
      <c r="BB39" s="121"/>
      <c r="BC39" s="121"/>
      <c r="BD39" s="121"/>
      <c r="BE39" s="121"/>
      <c r="BF39" s="102"/>
      <c r="BG39" s="102"/>
      <c r="BH39" s="102"/>
      <c r="BI39" s="102"/>
      <c r="BJ39" s="102"/>
      <c r="BK39" s="102"/>
      <c r="BL39" s="102"/>
    </row>
    <row r="40" spans="2:139" ht="12" customHeight="1">
      <c r="B40" s="682"/>
      <c r="C40" s="627"/>
      <c r="D40" s="627"/>
      <c r="E40" s="627"/>
      <c r="F40" s="627"/>
      <c r="G40" s="627"/>
      <c r="H40" s="627"/>
      <c r="I40" s="627"/>
      <c r="J40" s="627"/>
      <c r="K40" s="627"/>
      <c r="L40" s="589" t="s">
        <v>111</v>
      </c>
      <c r="M40" s="590"/>
      <c r="N40" s="590"/>
      <c r="O40" s="590"/>
      <c r="P40" s="591"/>
      <c r="Q40" s="549" t="str">
        <f>IF(入力シート!$I$18="","",IF(入力シート!$I$18=入力シート!$CB$5,MID(入力シート!$R$20,M2,1),""))</f>
        <v/>
      </c>
      <c r="R40" s="441"/>
      <c r="S40" s="440" t="str">
        <f>IF(入力シート!$I$18="","",IF(入力シート!$I$18=入力シート!$CB$5,MID(入力シート!$R$20,O2,1),""))</f>
        <v/>
      </c>
      <c r="T40" s="441"/>
      <c r="U40" s="440" t="str">
        <f>IF(入力シート!$I$18="","",IF(入力シート!$I$18=入力シート!$CB$5,MID(入力シート!$R$20,Q2,1),""))</f>
        <v/>
      </c>
      <c r="V40" s="441"/>
      <c r="W40" s="440" t="str">
        <f>IF(入力シート!$I$18="","",IF(入力シート!$I$18=入力シート!$CB$5,MID(入力シート!$R$20,S2,1),""))</f>
        <v/>
      </c>
      <c r="X40" s="441"/>
      <c r="Y40" s="440" t="str">
        <f>IF(入力シート!$I$18="","",IF(入力シート!$I$18=入力シート!$CB$5,MID(入力シート!$R$20,U2,1),""))</f>
        <v/>
      </c>
      <c r="Z40" s="441"/>
      <c r="AA40" s="440" t="str">
        <f>IF(入力シート!$I$18="","",IF(入力シート!$I$18=入力シート!$CB$5,MID(入力シート!$R$20,W2,1),""))</f>
        <v/>
      </c>
      <c r="AB40" s="441"/>
      <c r="AC40" s="440" t="str">
        <f>IF(入力シート!$I$18="","",IF(入力シート!$I$18=入力シート!$CB$5,MID(入力シート!$R$20,Y2,1),""))</f>
        <v/>
      </c>
      <c r="AD40" s="441"/>
      <c r="AE40" s="440" t="str">
        <f>IF(入力シート!$I$18="","",IF(入力シート!$I$18=入力シート!$CB$5,MID(入力シート!$R$20,AA2,1),""))</f>
        <v/>
      </c>
      <c r="AF40" s="441"/>
      <c r="AG40" s="440" t="str">
        <f>IF(入力シート!$I$18="","",IF(入力シート!$I$18=入力シート!$CB$5,MID(入力シート!$R$20,AC2,1),""))</f>
        <v/>
      </c>
      <c r="AH40" s="441"/>
      <c r="AI40" s="440" t="str">
        <f>IF(入力シート!$I$18="","",IF(入力シート!$I$18=入力シート!$CB$5,MID(入力シート!$R$20,AE2,1),""))</f>
        <v/>
      </c>
      <c r="AJ40" s="441"/>
      <c r="AK40" s="440" t="str">
        <f>IF(入力シート!$I$18="","",IF(入力シート!$I$18=入力シート!$CB$5,MID(入力シート!$R$20,AG2,1),""))</f>
        <v/>
      </c>
      <c r="AL40" s="441"/>
      <c r="AM40" s="440" t="str">
        <f>IF(入力シート!$I$18="","",IF(入力シート!$I$18=入力シート!$CB$5,MID(入力シート!$R$20,AI2,1),""))</f>
        <v/>
      </c>
      <c r="AN40" s="441"/>
      <c r="AO40" s="440" t="str">
        <f>IF(入力シート!$I$18="","",IF(入力シート!$I$18=入力シート!$CB$5,MID(入力シート!$R$20,AK2,1),""))</f>
        <v/>
      </c>
      <c r="AP40" s="441"/>
      <c r="AQ40" s="440" t="str">
        <f>IF(入力シート!$I$18="","",IF(入力シート!$I$18=入力シート!$CB$5,MID(入力シート!$R$20,AM2,1),""))</f>
        <v/>
      </c>
      <c r="AR40" s="441"/>
      <c r="AS40" s="440" t="str">
        <f>IF(入力シート!$I$18="","",IF(入力シート!$I$18=入力シート!$CB$5,MID(入力シート!$R$20,AO2,1),""))</f>
        <v/>
      </c>
      <c r="AT40" s="606"/>
      <c r="AU40" s="115"/>
      <c r="AV40" s="116"/>
      <c r="AW40" s="116"/>
      <c r="AX40" s="116"/>
      <c r="AY40" s="116"/>
      <c r="AZ40" s="116"/>
      <c r="BA40" s="116"/>
      <c r="BB40" s="116"/>
      <c r="BC40" s="121"/>
      <c r="BD40" s="121"/>
      <c r="BE40" s="121"/>
      <c r="BF40" s="102"/>
      <c r="BG40" s="102"/>
      <c r="BH40" s="102"/>
      <c r="BI40" s="102"/>
      <c r="BJ40" s="102"/>
      <c r="BK40" s="102"/>
      <c r="BL40" s="102"/>
    </row>
    <row r="41" spans="2:139" ht="12" customHeight="1" thickBot="1">
      <c r="B41" s="682"/>
      <c r="C41" s="627"/>
      <c r="D41" s="627"/>
      <c r="E41" s="627"/>
      <c r="F41" s="627"/>
      <c r="G41" s="627"/>
      <c r="H41" s="627"/>
      <c r="I41" s="627"/>
      <c r="J41" s="627"/>
      <c r="K41" s="627"/>
      <c r="L41" s="592"/>
      <c r="M41" s="593"/>
      <c r="N41" s="593"/>
      <c r="O41" s="593"/>
      <c r="P41" s="594"/>
      <c r="Q41" s="550"/>
      <c r="R41" s="443"/>
      <c r="S41" s="442"/>
      <c r="T41" s="443"/>
      <c r="U41" s="442"/>
      <c r="V41" s="443"/>
      <c r="W41" s="442"/>
      <c r="X41" s="443"/>
      <c r="Y41" s="442"/>
      <c r="Z41" s="443"/>
      <c r="AA41" s="442"/>
      <c r="AB41" s="443"/>
      <c r="AC41" s="442"/>
      <c r="AD41" s="443"/>
      <c r="AE41" s="442"/>
      <c r="AF41" s="443"/>
      <c r="AG41" s="442"/>
      <c r="AH41" s="443"/>
      <c r="AI41" s="442"/>
      <c r="AJ41" s="443"/>
      <c r="AK41" s="442"/>
      <c r="AL41" s="443"/>
      <c r="AM41" s="442"/>
      <c r="AN41" s="443"/>
      <c r="AO41" s="442"/>
      <c r="AP41" s="443"/>
      <c r="AQ41" s="442"/>
      <c r="AR41" s="443"/>
      <c r="AS41" s="442"/>
      <c r="AT41" s="607"/>
      <c r="AU41" s="115"/>
      <c r="AV41" s="116"/>
      <c r="AW41" s="116"/>
      <c r="AX41" s="116"/>
      <c r="AY41" s="116"/>
      <c r="AZ41" s="116"/>
      <c r="BA41" s="116"/>
      <c r="BB41" s="116"/>
      <c r="BC41" s="121"/>
      <c r="BD41" s="121"/>
      <c r="BE41" s="121"/>
      <c r="BF41" s="102"/>
      <c r="BG41" s="102"/>
      <c r="BH41" s="102"/>
      <c r="BI41" s="102"/>
      <c r="BJ41" s="102"/>
      <c r="BK41" s="102"/>
      <c r="BL41" s="102"/>
    </row>
    <row r="42" spans="2:139" ht="12" customHeight="1">
      <c r="B42" s="682"/>
      <c r="C42" s="627"/>
      <c r="D42" s="627"/>
      <c r="E42" s="627"/>
      <c r="F42" s="627"/>
      <c r="G42" s="627"/>
      <c r="H42" s="627"/>
      <c r="I42" s="627"/>
      <c r="J42" s="627"/>
      <c r="K42" s="627"/>
      <c r="L42" s="568" t="s">
        <v>121</v>
      </c>
      <c r="M42" s="569"/>
      <c r="N42" s="569"/>
      <c r="O42" s="569"/>
      <c r="P42" s="579"/>
      <c r="Q42" s="573" t="str">
        <f>IF(入力シート!$I$18="","",IF(入力シート!$I$18=入力シート!$CB$5,MID(入力シート!$R$18,M2,1),""))</f>
        <v/>
      </c>
      <c r="R42" s="444"/>
      <c r="S42" s="444" t="str">
        <f>IF(入力シート!$I$18="","",IF(入力シート!$I$18=入力シート!$CB$5,MID(入力シート!$R$18,O2,1),""))</f>
        <v/>
      </c>
      <c r="T42" s="444"/>
      <c r="U42" s="444" t="str">
        <f>IF(入力シート!$I$18="","",IF(入力シート!$I$18=入力シート!$CB$5,MID(入力シート!$R$18,Q2,1),""))</f>
        <v/>
      </c>
      <c r="V42" s="444"/>
      <c r="W42" s="444" t="str">
        <f>IF(入力シート!$I$18="","",IF(入力シート!$I$18=入力シート!$CB$5,MID(入力シート!$R$18,S2,1),""))</f>
        <v/>
      </c>
      <c r="X42" s="444"/>
      <c r="Y42" s="444" t="str">
        <f>IF(入力シート!$I$18="","",IF(入力シート!$I$18=入力シート!$CB$5,MID(入力シート!$R$18,U2,1),""))</f>
        <v/>
      </c>
      <c r="Z42" s="444"/>
      <c r="AA42" s="444" t="str">
        <f>IF(入力シート!$I$18="","",IF(入力シート!$I$18=入力シート!$CB$5,MID(入力シート!$R$18,W2,1),""))</f>
        <v/>
      </c>
      <c r="AB42" s="444"/>
      <c r="AC42" s="444" t="str">
        <f>IF(入力シート!$I$18="","",IF(入力シート!$I$18=入力シート!$CB$5,MID(入力シート!$R$18,Y2,1),""))</f>
        <v/>
      </c>
      <c r="AD42" s="444"/>
      <c r="AE42" s="444" t="str">
        <f>IF(入力シート!$I$18="","",IF(入力シート!$I$18=入力シート!$CB$5,MID(入力シート!$R$18,AA2,1),""))</f>
        <v/>
      </c>
      <c r="AF42" s="444"/>
      <c r="AG42" s="444" t="str">
        <f>IF(入力シート!$I$18="","",IF(入力シート!$I$18=入力シート!$CB$5,MID(入力シート!$R$18,AC2,1),""))</f>
        <v/>
      </c>
      <c r="AH42" s="444"/>
      <c r="AI42" s="444" t="str">
        <f>IF(入力シート!$I$18="","",IF(入力シート!$I$18=入力シート!$CB$5,MID(入力シート!$R$18,AE2,1),""))</f>
        <v/>
      </c>
      <c r="AJ42" s="444"/>
      <c r="AK42" s="444" t="str">
        <f>IF(入力シート!$I$18="","",IF(入力シート!$I$18=入力シート!$CB$5,MID(入力シート!$R$18,AG2,1),""))</f>
        <v/>
      </c>
      <c r="AL42" s="444"/>
      <c r="AM42" s="444" t="str">
        <f>IF(入力シート!$I$18="","",IF(入力シート!$I$18=入力シート!$CB$5,MID(入力シート!$R$18,AI2,1),""))</f>
        <v/>
      </c>
      <c r="AN42" s="444"/>
      <c r="AO42" s="444" t="str">
        <f>IF(入力シート!$I$18="","",IF(入力シート!$I$18=入力シート!$CB$5,MID(入力シート!$R$18,AK2,1),""))</f>
        <v/>
      </c>
      <c r="AP42" s="444"/>
      <c r="AQ42" s="444" t="str">
        <f>IF(入力シート!$I$18="","",IF(入力シート!$I$18=入力シート!$CB$5,MID(入力シート!$R$18,AM2,1),""))</f>
        <v/>
      </c>
      <c r="AR42" s="444"/>
      <c r="AS42" s="444" t="str">
        <f>IF(入力シート!$I$18="","",IF(入力シート!$I$18=入力シート!$CB$5,MID(入力シート!$R$18,AO2,1),""))</f>
        <v/>
      </c>
      <c r="AT42" s="482"/>
      <c r="AU42" s="124"/>
      <c r="AV42" s="124"/>
      <c r="AW42" s="102"/>
      <c r="AX42" s="124"/>
      <c r="AY42" s="124"/>
      <c r="AZ42" s="124"/>
      <c r="BA42" s="124"/>
      <c r="BB42" s="124"/>
      <c r="BC42" s="124"/>
      <c r="BD42" s="124"/>
      <c r="BE42" s="124"/>
      <c r="BF42" s="102"/>
      <c r="BG42" s="102"/>
      <c r="BH42" s="102"/>
      <c r="BI42" s="102"/>
      <c r="BJ42" s="102"/>
      <c r="BK42" s="102"/>
      <c r="BL42" s="102"/>
    </row>
    <row r="43" spans="2:139" ht="12" customHeight="1" thickBot="1">
      <c r="B43" s="682"/>
      <c r="C43" s="627"/>
      <c r="D43" s="627"/>
      <c r="E43" s="627"/>
      <c r="F43" s="627"/>
      <c r="G43" s="627"/>
      <c r="H43" s="627"/>
      <c r="I43" s="627"/>
      <c r="J43" s="627"/>
      <c r="K43" s="627"/>
      <c r="L43" s="571"/>
      <c r="M43" s="572"/>
      <c r="N43" s="572"/>
      <c r="O43" s="572"/>
      <c r="P43" s="580"/>
      <c r="Q43" s="574"/>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8"/>
      <c r="AP43" s="448"/>
      <c r="AQ43" s="448"/>
      <c r="AR43" s="448"/>
      <c r="AS43" s="448"/>
      <c r="AT43" s="483"/>
      <c r="AU43" s="124"/>
      <c r="AV43" s="124"/>
      <c r="AW43" s="125"/>
      <c r="AX43" s="124"/>
      <c r="AY43" s="124"/>
      <c r="AZ43" s="125"/>
      <c r="BA43" s="124"/>
      <c r="BB43" s="124"/>
      <c r="BC43" s="124"/>
      <c r="BD43" s="124"/>
      <c r="BE43" s="124"/>
      <c r="BF43" s="122"/>
      <c r="BG43" s="122"/>
      <c r="BH43" s="122"/>
      <c r="BI43" s="122"/>
      <c r="BJ43" s="102"/>
      <c r="BK43" s="102"/>
      <c r="BL43" s="102"/>
    </row>
    <row r="44" spans="2:139" ht="12" customHeight="1">
      <c r="B44" s="682"/>
      <c r="C44" s="627"/>
      <c r="D44" s="627"/>
      <c r="E44" s="627"/>
      <c r="F44" s="627"/>
      <c r="G44" s="627"/>
      <c r="H44" s="627"/>
      <c r="I44" s="627"/>
      <c r="J44" s="627"/>
      <c r="K44" s="627"/>
      <c r="L44" s="554" t="s">
        <v>11</v>
      </c>
      <c r="M44" s="555"/>
      <c r="N44" s="555"/>
      <c r="O44" s="555"/>
      <c r="P44" s="556"/>
      <c r="Q44" s="573" t="str">
        <f>IF(入力シート!$I$18="","",IF(入力シート!$I$18=入力シート!$CB$5,MID(入力シート!$R$23,1,1),""))</f>
        <v/>
      </c>
      <c r="R44" s="444"/>
      <c r="S44" s="444" t="str">
        <f>IF(入力シート!$I$18="","",IF(入力シート!$I$18=入力シート!$CB$5,MID(入力シート!$R$23,2,1),""))</f>
        <v/>
      </c>
      <c r="T44" s="444"/>
      <c r="U44" s="444" t="str">
        <f>IF(入力シート!$I$18="","",IF(入力シート!$I$18=入力シート!$CB$5,MID(入力シート!$R$23,3,1),""))</f>
        <v/>
      </c>
      <c r="V44" s="444"/>
      <c r="W44" s="444" t="s">
        <v>122</v>
      </c>
      <c r="X44" s="444"/>
      <c r="Y44" s="444" t="str">
        <f>IF(入力シート!$U$23="","",IF(入力シート!$I$18=入力シート!$CB$5,MID(入力シート!$U$23,1,1),""))</f>
        <v/>
      </c>
      <c r="Z44" s="444"/>
      <c r="AA44" s="444" t="str">
        <f>IF(入力シート!$U$23="","",IF(入力シート!$I$18=入力シート!$CB$5,MID(入力シート!$U$23,2,1),""))</f>
        <v/>
      </c>
      <c r="AB44" s="444"/>
      <c r="AC44" s="444" t="str">
        <f>IF(入力シート!$U$23="","",IF(入力シート!$I$18=入力シート!$CB$5,MID(入力シート!$U$23,3,1),""))</f>
        <v/>
      </c>
      <c r="AD44" s="444"/>
      <c r="AE44" s="444" t="str">
        <f>IF(入力シート!$U$23="","",IF(入力シート!$I$18=入力シート!$CB$5,MID(入力シート!$U$23,4,1),""))</f>
        <v/>
      </c>
      <c r="AF44" s="482"/>
      <c r="AG44" s="102"/>
      <c r="AH44" s="102"/>
      <c r="AI44" s="102"/>
      <c r="AJ44" s="102"/>
      <c r="AK44" s="102"/>
      <c r="AL44" s="102"/>
      <c r="AM44" s="102"/>
      <c r="AN44" s="102"/>
      <c r="AO44" s="102"/>
      <c r="AP44" s="102"/>
      <c r="AQ44" s="102"/>
      <c r="AR44" s="102"/>
      <c r="AS44" s="102"/>
      <c r="AT44" s="102"/>
      <c r="AU44" s="102"/>
      <c r="AV44" s="102"/>
      <c r="AW44" s="125"/>
      <c r="AX44" s="102"/>
      <c r="AY44" s="102"/>
      <c r="AZ44" s="125"/>
      <c r="BA44" s="102"/>
      <c r="BB44" s="102"/>
      <c r="BC44" s="102"/>
      <c r="BD44" s="102"/>
      <c r="BE44" s="102"/>
      <c r="BF44" s="102"/>
      <c r="BG44" s="102"/>
      <c r="BH44" s="102"/>
      <c r="BI44" s="102"/>
      <c r="BJ44" s="102"/>
      <c r="BK44" s="102"/>
      <c r="BL44" s="102"/>
    </row>
    <row r="45" spans="2:139" ht="12" customHeight="1" thickBot="1">
      <c r="B45" s="682"/>
      <c r="C45" s="627"/>
      <c r="D45" s="627"/>
      <c r="E45" s="627"/>
      <c r="F45" s="627"/>
      <c r="G45" s="627"/>
      <c r="H45" s="627"/>
      <c r="I45" s="627"/>
      <c r="J45" s="627"/>
      <c r="K45" s="627"/>
      <c r="L45" s="557"/>
      <c r="M45" s="558"/>
      <c r="N45" s="558"/>
      <c r="O45" s="558"/>
      <c r="P45" s="559"/>
      <c r="Q45" s="574"/>
      <c r="R45" s="448"/>
      <c r="S45" s="448"/>
      <c r="T45" s="448"/>
      <c r="U45" s="448"/>
      <c r="V45" s="448"/>
      <c r="W45" s="448"/>
      <c r="X45" s="448"/>
      <c r="Y45" s="448"/>
      <c r="Z45" s="448"/>
      <c r="AA45" s="448"/>
      <c r="AB45" s="448"/>
      <c r="AC45" s="448"/>
      <c r="AD45" s="448"/>
      <c r="AE45" s="448"/>
      <c r="AF45" s="483"/>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row>
    <row r="46" spans="2:139" ht="12" customHeight="1">
      <c r="B46" s="682"/>
      <c r="C46" s="627"/>
      <c r="D46" s="627"/>
      <c r="E46" s="627"/>
      <c r="F46" s="627"/>
      <c r="G46" s="627"/>
      <c r="H46" s="627"/>
      <c r="I46" s="627"/>
      <c r="J46" s="627"/>
      <c r="K46" s="627"/>
      <c r="L46" s="554" t="s">
        <v>16</v>
      </c>
      <c r="M46" s="555"/>
      <c r="N46" s="555"/>
      <c r="O46" s="555"/>
      <c r="P46" s="556"/>
      <c r="Q46" s="549" t="str">
        <f>IF(入力シート!$I$18="","",IF(入力シート!$I$18=入力シート!$CB$5,MID(入力シート!$R$26,M2,1),""))</f>
        <v/>
      </c>
      <c r="R46" s="441"/>
      <c r="S46" s="440" t="str">
        <f>IF(入力シート!$I$18="","",IF(入力シート!$I$18=入力シート!$CB$5,MID(入力シート!$R$26,O2,1),""))</f>
        <v/>
      </c>
      <c r="T46" s="441"/>
      <c r="U46" s="440" t="str">
        <f>IF(入力シート!$I$18="","",IF(入力シート!$I$18=入力シート!$CB$5,MID(入力シート!$R$26,Q2,1),""))</f>
        <v/>
      </c>
      <c r="V46" s="441"/>
      <c r="W46" s="440" t="str">
        <f>IF(入力シート!$I$18="","",IF(入力シート!$I$18=入力シート!$CB$5,MID(入力シート!$R$26,S2,1),""))</f>
        <v/>
      </c>
      <c r="X46" s="441"/>
      <c r="Y46" s="444" t="str">
        <f>IF(入力シート!$I$18="","",IF(入力シート!$I$18=入力シート!$CB$5,MID(入力シート!$R$26,U2,1),""))</f>
        <v/>
      </c>
      <c r="Z46" s="444"/>
      <c r="AA46" s="444" t="str">
        <f>IF(入力シート!$I$18="","",IF(入力シート!$I$18=入力シート!$CB$5,MID(入力シート!$R$26,W2,1),""))</f>
        <v/>
      </c>
      <c r="AB46" s="444"/>
      <c r="AC46" s="444" t="str">
        <f>IF(入力シート!$I$18="","",IF(入力シート!$I$18=入力シート!$CB$5,MID(入力シート!$R$26,Y2,1),""))</f>
        <v/>
      </c>
      <c r="AD46" s="444"/>
      <c r="AE46" s="444" t="str">
        <f>IF(入力シート!$I$18="","",IF(入力シート!$I$18=入力シート!$CB$5,MID(入力シート!$R$26,AA2,1),""))</f>
        <v/>
      </c>
      <c r="AF46" s="444"/>
      <c r="AG46" s="444" t="str">
        <f>IF(入力シート!$I$18="","",IF(入力シート!$I$18=入力シート!$CB$5,MID(入力シート!$R$26,AC2,1),""))</f>
        <v/>
      </c>
      <c r="AH46" s="444"/>
      <c r="AI46" s="444" t="str">
        <f>IF(入力シート!$I$18="","",IF(入力シート!$I$18=入力シート!$CB$5,MID(入力シート!$R$26,AE2,1),""))</f>
        <v/>
      </c>
      <c r="AJ46" s="444"/>
      <c r="AK46" s="444" t="str">
        <f>IF(入力シート!$I$18="","",IF(入力シート!$I$18=入力シート!$CB$5,MID(入力シート!$R$26,AG2,1),""))</f>
        <v/>
      </c>
      <c r="AL46" s="444"/>
      <c r="AM46" s="444" t="str">
        <f>IF(入力シート!$I$18="","",IF(入力シート!$I$18=入力シート!$CB$5,MID(入力シート!$R$26,AI2,1),""))</f>
        <v/>
      </c>
      <c r="AN46" s="444"/>
      <c r="AO46" s="440" t="str">
        <f>IF(入力シート!$I$18="","",IF(入力シート!$I$18=入力シート!$CB$5,MID(入力シート!$R$26,AK2,1),""))</f>
        <v/>
      </c>
      <c r="AP46" s="491"/>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row>
    <row r="47" spans="2:139" ht="12" customHeight="1" thickBot="1">
      <c r="B47" s="682"/>
      <c r="C47" s="627"/>
      <c r="D47" s="627"/>
      <c r="E47" s="627"/>
      <c r="F47" s="627"/>
      <c r="G47" s="627"/>
      <c r="H47" s="627"/>
      <c r="I47" s="627"/>
      <c r="J47" s="627"/>
      <c r="K47" s="627"/>
      <c r="L47" s="557"/>
      <c r="M47" s="558"/>
      <c r="N47" s="558"/>
      <c r="O47" s="558"/>
      <c r="P47" s="559"/>
      <c r="Q47" s="550"/>
      <c r="R47" s="443"/>
      <c r="S47" s="442"/>
      <c r="T47" s="443"/>
      <c r="U47" s="442"/>
      <c r="V47" s="443"/>
      <c r="W47" s="442"/>
      <c r="X47" s="443"/>
      <c r="Y47" s="448"/>
      <c r="Z47" s="448"/>
      <c r="AA47" s="448"/>
      <c r="AB47" s="448"/>
      <c r="AC47" s="448"/>
      <c r="AD47" s="448"/>
      <c r="AE47" s="448"/>
      <c r="AF47" s="448"/>
      <c r="AG47" s="448"/>
      <c r="AH47" s="448"/>
      <c r="AI47" s="448"/>
      <c r="AJ47" s="448"/>
      <c r="AK47" s="448"/>
      <c r="AL47" s="448"/>
      <c r="AM47" s="448"/>
      <c r="AN47" s="448"/>
      <c r="AO47" s="442"/>
      <c r="AP47" s="49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row>
    <row r="48" spans="2:139" ht="12" customHeight="1">
      <c r="B48" s="682"/>
      <c r="C48" s="627"/>
      <c r="D48" s="627"/>
      <c r="E48" s="627"/>
      <c r="F48" s="627"/>
      <c r="G48" s="627"/>
      <c r="H48" s="627"/>
      <c r="I48" s="627"/>
      <c r="J48" s="627"/>
      <c r="K48" s="627"/>
      <c r="L48" s="568" t="s">
        <v>17</v>
      </c>
      <c r="M48" s="569"/>
      <c r="N48" s="569"/>
      <c r="O48" s="569"/>
      <c r="P48" s="579"/>
      <c r="Q48" s="549" t="str">
        <f>IF(入力シート!$I$18="","",IF(入力シート!$I$18=入力シート!$CB$5,MID(入力シート!$R$27,M2,1),""))</f>
        <v/>
      </c>
      <c r="R48" s="441"/>
      <c r="S48" s="440" t="str">
        <f>IF(入力シート!$I$18="","",IF(入力シート!$I$18=入力シート!$CB$5,MID(入力シート!$R$27,O2,1),""))</f>
        <v/>
      </c>
      <c r="T48" s="441"/>
      <c r="U48" s="440" t="str">
        <f>IF(入力シート!$I$18="","",IF(入力シート!$I$18=入力シート!$CB$5,MID(入力シート!$R$27,Q2,1),""))</f>
        <v/>
      </c>
      <c r="V48" s="441"/>
      <c r="W48" s="440" t="str">
        <f>IF(入力シート!$I$18="","",IF(入力シート!$I$18=入力シート!$CB$5,MID(入力シート!$R$27,S2,1),""))</f>
        <v/>
      </c>
      <c r="X48" s="441"/>
      <c r="Y48" s="444" t="str">
        <f>IF(入力シート!$I$18="","",IF(入力シート!$I$18=入力シート!$CB$5,MID(入力シート!$R$27,U2,1),""))</f>
        <v/>
      </c>
      <c r="Z48" s="444"/>
      <c r="AA48" s="444" t="str">
        <f>IF(入力シート!$I$18="","",IF(入力シート!$I$18=入力シート!$CB$5,MID(入力シート!$R$27,W2,1),""))</f>
        <v/>
      </c>
      <c r="AB48" s="444"/>
      <c r="AC48" s="444" t="str">
        <f>IF(入力シート!$I$18="","",IF(入力シート!$I$18=入力シート!$CB$5,MID(入力シート!$R$27,Y2,1),""))</f>
        <v/>
      </c>
      <c r="AD48" s="444"/>
      <c r="AE48" s="444" t="str">
        <f>IF(入力シート!$I$18="","",IF(入力シート!$I$18=入力シート!$CB$5,MID(入力シート!$R$27,AA2,1),""))</f>
        <v/>
      </c>
      <c r="AF48" s="444"/>
      <c r="AG48" s="444" t="str">
        <f>IF(入力シート!$I$18="","",IF(入力シート!$I$18=入力シート!$CB$5,MID(入力シート!$R$27,AC2,1),""))</f>
        <v/>
      </c>
      <c r="AH48" s="444"/>
      <c r="AI48" s="444" t="str">
        <f>IF(入力シート!$I$18="","",IF(入力シート!$I$18=入力シート!$CB$5,MID(入力シート!$R$27,AE2,1),""))</f>
        <v/>
      </c>
      <c r="AJ48" s="444"/>
      <c r="AK48" s="444" t="str">
        <f>IF(入力シート!$I$18="","",IF(入力シート!$I$18=入力シート!$CB$5,MID(入力シート!$R$27,AG2,1),""))</f>
        <v/>
      </c>
      <c r="AL48" s="444"/>
      <c r="AM48" s="444" t="str">
        <f>IF(入力シート!$I$18="","",IF(入力シート!$I$18=入力シート!$CB$5,MID(入力シート!$R$27,AI2,1),""))</f>
        <v/>
      </c>
      <c r="AN48" s="444"/>
      <c r="AO48" s="440" t="str">
        <f>IF(入力シート!$I$18="","",IF(入力シート!$I$18=入力シート!$CB$5,MID(入力シート!$R$27,AK2,1),""))</f>
        <v/>
      </c>
      <c r="AP48" s="491"/>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row>
    <row r="49" spans="2:66" ht="12" customHeight="1" thickBot="1">
      <c r="B49" s="682"/>
      <c r="C49" s="627"/>
      <c r="D49" s="627"/>
      <c r="E49" s="627"/>
      <c r="F49" s="627"/>
      <c r="G49" s="627"/>
      <c r="H49" s="627"/>
      <c r="I49" s="627"/>
      <c r="J49" s="627"/>
      <c r="K49" s="627"/>
      <c r="L49" s="571"/>
      <c r="M49" s="572"/>
      <c r="N49" s="572"/>
      <c r="O49" s="572"/>
      <c r="P49" s="580"/>
      <c r="Q49" s="550"/>
      <c r="R49" s="443"/>
      <c r="S49" s="442"/>
      <c r="T49" s="443"/>
      <c r="U49" s="442"/>
      <c r="V49" s="443"/>
      <c r="W49" s="442"/>
      <c r="X49" s="443"/>
      <c r="Y49" s="448"/>
      <c r="Z49" s="448"/>
      <c r="AA49" s="448"/>
      <c r="AB49" s="448"/>
      <c r="AC49" s="448"/>
      <c r="AD49" s="448"/>
      <c r="AE49" s="448"/>
      <c r="AF49" s="448"/>
      <c r="AG49" s="448"/>
      <c r="AH49" s="448"/>
      <c r="AI49" s="448"/>
      <c r="AJ49" s="448"/>
      <c r="AK49" s="448"/>
      <c r="AL49" s="448"/>
      <c r="AM49" s="448"/>
      <c r="AN49" s="448"/>
      <c r="AO49" s="442"/>
      <c r="AP49" s="49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row>
    <row r="50" spans="2:66" ht="12" customHeight="1">
      <c r="B50" s="682"/>
      <c r="C50" s="627"/>
      <c r="D50" s="627"/>
      <c r="E50" s="627"/>
      <c r="F50" s="627"/>
      <c r="G50" s="627"/>
      <c r="H50" s="627"/>
      <c r="I50" s="627"/>
      <c r="J50" s="627"/>
      <c r="K50" s="627"/>
      <c r="L50" s="568" t="s">
        <v>15</v>
      </c>
      <c r="M50" s="569"/>
      <c r="N50" s="569"/>
      <c r="O50" s="569"/>
      <c r="P50" s="579"/>
      <c r="Q50" s="549" t="str">
        <f>IF(入力シート!$R$24="","",IF(入力シート!$I$18=入力シート!$CB$5,MID(入力シート!$R$24,M2,1),""))</f>
        <v/>
      </c>
      <c r="R50" s="441"/>
      <c r="S50" s="440" t="str">
        <f>IF(入力シート!$R$24="","",IF(入力シート!$I$18=入力シート!$CB$5,MID(入力シート!$R$24,O2,1),""))</f>
        <v/>
      </c>
      <c r="T50" s="441"/>
      <c r="U50" s="444" t="str">
        <f>IF(入力シート!$R$24="","",IF(入力シート!$I$18=入力シート!$CB$5,MID(入力シート!$R$24,Q2,1),""))</f>
        <v/>
      </c>
      <c r="V50" s="444"/>
      <c r="W50" s="440" t="str">
        <f>IF(入力シート!$R$24="","",IF(入力シート!$I$18=入力シート!$CB$5,MID(入力シート!$R$24,S2,1),""))</f>
        <v/>
      </c>
      <c r="X50" s="441"/>
      <c r="Y50" s="444" t="str">
        <f>IF(入力シート!$R$24="","",IF(入力シート!$I$18=入力シート!$CB$5,MID(入力シート!$R$24,U2,1),""))</f>
        <v/>
      </c>
      <c r="Z50" s="444"/>
      <c r="AA50" s="444" t="str">
        <f>IF(入力シート!$R$24="","",IF(入力シート!$I$18=入力シート!$CB$5,MID(入力シート!$R$24,W2,1),""))</f>
        <v/>
      </c>
      <c r="AB50" s="444"/>
      <c r="AC50" s="444" t="str">
        <f>IF(入力シート!$R$24="","",IF(入力シート!$I$18=入力シート!$CB$5,MID(入力シート!$R$24,Y2,1),""))</f>
        <v/>
      </c>
      <c r="AD50" s="444"/>
      <c r="AE50" s="444" t="str">
        <f>IF(入力シート!$R$24="","",IF(入力シート!$I$18=入力シート!$CB$5,MID(入力シート!$R$24,AA2,1),""))</f>
        <v/>
      </c>
      <c r="AF50" s="444"/>
      <c r="AG50" s="444" t="str">
        <f>IF(入力シート!$R$24="","",IF(入力シート!$I$18=入力シート!$CB$5,MID(入力シート!$R$24,AC2,1),""))</f>
        <v/>
      </c>
      <c r="AH50" s="444"/>
      <c r="AI50" s="444" t="str">
        <f>IF(入力シート!$R$24="","",IF(入力シート!$I$18=入力シート!$CB$5,MID(入力シート!$R$24,AE2,1),""))</f>
        <v/>
      </c>
      <c r="AJ50" s="444"/>
      <c r="AK50" s="444" t="str">
        <f>IF(入力シート!$R$24="","",IF(入力シート!$I$18=入力シート!$CB$5,MID(入力シート!$R$24,AG2,1),""))</f>
        <v/>
      </c>
      <c r="AL50" s="444"/>
      <c r="AM50" s="444" t="str">
        <f>IF(入力シート!$R$24="","",IF(入力シート!$I$18=入力シート!$CB$5,MID(入力シート!$R$24,AI2,1),""))</f>
        <v/>
      </c>
      <c r="AN50" s="444"/>
      <c r="AO50" s="444" t="str">
        <f>IF(入力シート!$R$24="","",IF(入力シート!$I$18=入力シート!$CB$5,MID(入力シート!$R$24,AK2,1),""))</f>
        <v/>
      </c>
      <c r="AP50" s="444"/>
      <c r="AQ50" s="444" t="str">
        <f>IF(入力シート!$R$24="","",IF(入力シート!$I$18=入力シート!$CB$5,MID(入力シート!$R$24,AM2,1),""))</f>
        <v/>
      </c>
      <c r="AR50" s="444"/>
      <c r="AS50" s="444" t="str">
        <f>IF(入力シート!$R$24="","",IF(入力シート!$I$18=入力シート!$CB$5,MID(入力シート!$R$24,AO2,1),""))</f>
        <v/>
      </c>
      <c r="AT50" s="444"/>
      <c r="AU50" s="444" t="str">
        <f>IF(入力シート!$R$24="","",IF(入力シート!$I$18=入力シート!$CB$5,MID(入力シート!$R$24,AQ2,1),""))</f>
        <v/>
      </c>
      <c r="AV50" s="444"/>
      <c r="AW50" s="444" t="str">
        <f>IF(入力シート!$R$24="","",IF(入力シート!$I$18=入力シート!$CB$5,MID(入力シート!$R$24,AS2,1),""))</f>
        <v/>
      </c>
      <c r="AX50" s="444"/>
      <c r="AY50" s="444" t="str">
        <f>IF(入力シート!$R$24="","",IF(入力シート!$I$18=入力シート!$CB$5,MID(入力シート!$R$24,AU2,1),""))</f>
        <v/>
      </c>
      <c r="AZ50" s="444"/>
      <c r="BA50" s="444" t="str">
        <f>IF(入力シート!$R$24="","",IF(入力シート!$I$18=入力シート!$CB$5,MID(入力シート!$R$24,AW2,1),""))</f>
        <v/>
      </c>
      <c r="BB50" s="444"/>
      <c r="BC50" s="444" t="str">
        <f>IF(入力シート!$R$24="","",IF(入力シート!$I$18=入力シート!$CB$5,MID(入力シート!$R$24,AY2,1),""))</f>
        <v/>
      </c>
      <c r="BD50" s="444"/>
      <c r="BE50" s="444" t="str">
        <f>IF(入力シート!$R$24="","",IF(入力シート!$I$18=入力シート!$CB$5,MID(入力シート!$R$24,BA2,1),""))</f>
        <v/>
      </c>
      <c r="BF50" s="444"/>
      <c r="BG50" s="444" t="str">
        <f>IF(入力シート!$R$24="","",IF(入力シート!$I$18=入力シート!$CB$5,MID(入力シート!$R$24,BC2,1),""))</f>
        <v/>
      </c>
      <c r="BH50" s="444"/>
      <c r="BI50" s="444" t="str">
        <f>IF(入力シート!$R$24="","",IF(入力シート!$I$18=入力シート!$CB$5,MID(入力シート!$R$24,BE2,1),""))</f>
        <v/>
      </c>
      <c r="BJ50" s="444"/>
      <c r="BK50" s="444" t="str">
        <f>IF(入力シート!$R$24="","",IF(入力シート!$I$18=入力シート!$CB$5,MID(入力シート!$R$24,BG2,1),""))</f>
        <v/>
      </c>
      <c r="BL50" s="444"/>
      <c r="BM50" s="440" t="str">
        <f>IF(入力シート!$R$24="","",IF(入力シート!$I$18=入力シート!$CB$5,MID(入力シート!$R$24,BI2,1),""))</f>
        <v/>
      </c>
      <c r="BN50" s="491"/>
    </row>
    <row r="51" spans="2:66" ht="12" customHeight="1" thickBot="1">
      <c r="B51" s="682"/>
      <c r="C51" s="627"/>
      <c r="D51" s="627"/>
      <c r="E51" s="627"/>
      <c r="F51" s="627"/>
      <c r="G51" s="627"/>
      <c r="H51" s="627"/>
      <c r="I51" s="627"/>
      <c r="J51" s="627"/>
      <c r="K51" s="627"/>
      <c r="L51" s="570"/>
      <c r="M51" s="496"/>
      <c r="N51" s="496"/>
      <c r="O51" s="496"/>
      <c r="P51" s="504"/>
      <c r="Q51" s="550"/>
      <c r="R51" s="443"/>
      <c r="S51" s="442"/>
      <c r="T51" s="443"/>
      <c r="U51" s="448"/>
      <c r="V51" s="448"/>
      <c r="W51" s="442"/>
      <c r="X51" s="443"/>
      <c r="Y51" s="448"/>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448"/>
      <c r="AW51" s="448"/>
      <c r="AX51" s="448"/>
      <c r="AY51" s="448"/>
      <c r="AZ51" s="448"/>
      <c r="BA51" s="448"/>
      <c r="BB51" s="448"/>
      <c r="BC51" s="448"/>
      <c r="BD51" s="448"/>
      <c r="BE51" s="448"/>
      <c r="BF51" s="448"/>
      <c r="BG51" s="448"/>
      <c r="BH51" s="448"/>
      <c r="BI51" s="448"/>
      <c r="BJ51" s="448"/>
      <c r="BK51" s="448"/>
      <c r="BL51" s="448"/>
      <c r="BM51" s="442"/>
      <c r="BN51" s="492"/>
    </row>
    <row r="52" spans="2:66" ht="12" customHeight="1">
      <c r="B52" s="682"/>
      <c r="C52" s="627"/>
      <c r="D52" s="627"/>
      <c r="E52" s="627"/>
      <c r="F52" s="627"/>
      <c r="G52" s="627"/>
      <c r="H52" s="627"/>
      <c r="I52" s="627"/>
      <c r="J52" s="627"/>
      <c r="K52" s="627"/>
      <c r="L52" s="570"/>
      <c r="M52" s="496"/>
      <c r="N52" s="496"/>
      <c r="O52" s="496"/>
      <c r="P52" s="504"/>
      <c r="Q52" s="549" t="str">
        <f>IF(入力シート!$R$24="","",IF(入力シート!$I$18=入力シート!$CB$5,MID(入力シート!$R$24,BK2,1),""))</f>
        <v/>
      </c>
      <c r="R52" s="441"/>
      <c r="S52" s="440" t="str">
        <f>IF(入力シート!$R$24="","",IF(入力シート!$I$18=入力シート!$CB$5,MID(入力シート!$R$24,BM2,1),""))</f>
        <v/>
      </c>
      <c r="T52" s="441"/>
      <c r="U52" s="440" t="str">
        <f>IF(入力シート!$R$24="","",IF(入力シート!$I$18=入力シート!$CB$5,MID(入力シート!$R$24,BO2,1),""))</f>
        <v/>
      </c>
      <c r="V52" s="441"/>
      <c r="W52" s="440" t="str">
        <f>IF(入力シート!$R$24="","",IF(入力シート!$I$18=入力シート!$CB$5,MID(入力シート!$R$24,BQ2,1),""))</f>
        <v/>
      </c>
      <c r="X52" s="441"/>
      <c r="Y52" s="440" t="str">
        <f>IF(入力シート!$R$24="","",IF(入力シート!$I$18=入力シート!$CB$5,MID(入力シート!$R$24,BS2,1),""))</f>
        <v/>
      </c>
      <c r="Z52" s="441"/>
      <c r="AA52" s="440" t="str">
        <f>IF(入力シート!$R$24="","",IF(入力シート!$I$18=入力シート!$CB$5,MID(入力シート!$R$24,BU2,1),""))</f>
        <v/>
      </c>
      <c r="AB52" s="441"/>
      <c r="AC52" s="440" t="str">
        <f>IF(入力シート!$R$24="","",IF(入力シート!$I$18=入力シート!$CB$5,MID(入力シート!$R$24,BW2,1),""))</f>
        <v/>
      </c>
      <c r="AD52" s="441"/>
      <c r="AE52" s="440" t="str">
        <f>IF(入力シート!$R$24="","",IF(入力シート!$I$18=入力シート!$CB$5,MID(入力シート!$R$24,BY2,1),""))</f>
        <v/>
      </c>
      <c r="AF52" s="441"/>
      <c r="AG52" s="440" t="str">
        <f>IF(入力シート!$R$24="","",IF(入力シート!$I$18=入力シート!$CB$5,MID(入力シート!$R$24,CA2,1),""))</f>
        <v/>
      </c>
      <c r="AH52" s="441"/>
      <c r="AI52" s="440" t="str">
        <f>IF(入力シート!$R$24="","",IF(入力シート!$I$18=入力シート!$CB$5,MID(入力シート!$R$24,CC2,1),""))</f>
        <v/>
      </c>
      <c r="AJ52" s="441"/>
      <c r="AK52" s="440" t="str">
        <f>IF(入力シート!$R$24="","",IF(入力シート!$I$18=入力シート!$CB$5,MID(入力シート!$R$24,CE2,1),""))</f>
        <v/>
      </c>
      <c r="AL52" s="441"/>
      <c r="AM52" s="440" t="str">
        <f>IF(入力シート!$R$24="","",IF(入力シート!$I$18=入力シート!$CB$5,MID(入力シート!$R$24,CG2,1),""))</f>
        <v/>
      </c>
      <c r="AN52" s="441"/>
      <c r="AO52" s="440" t="str">
        <f>IF(入力シート!$R$24="","",IF(入力シート!$I$18=入力シート!$CB$5,MID(入力シート!$R$24,CI2,1),""))</f>
        <v/>
      </c>
      <c r="AP52" s="441"/>
      <c r="AQ52" s="440" t="str">
        <f>IF(入力シート!$R$24="","",IF(入力シート!$I$18=入力シート!$CB$5,MID(入力シート!$R$24,CK2,1),""))</f>
        <v/>
      </c>
      <c r="AR52" s="441"/>
      <c r="AS52" s="440" t="str">
        <f>IF(入力シート!$R$24="","",IF(入力シート!$I$18=入力シート!$CB$5,MID(入力シート!$R$24,CM2,1),""))</f>
        <v/>
      </c>
      <c r="AT52" s="441"/>
      <c r="AU52" s="440" t="str">
        <f>IF(入力シート!$R$24="","",IF(入力シート!$I$18=入力シート!$CB$5,MID(入力シート!$R$24,CO2,1),""))</f>
        <v/>
      </c>
      <c r="AV52" s="441"/>
      <c r="AW52" s="440" t="str">
        <f>IF(入力シート!$R$24="","",IF(入力シート!$I$18=入力シート!$CB$5,MID(入力シート!$R$24,CQ2,1),""))</f>
        <v/>
      </c>
      <c r="AX52" s="441"/>
      <c r="AY52" s="440" t="str">
        <f>IF(入力シート!$R$24="","",IF(入力シート!$I$18=入力シート!$CB$5,MID(入力シート!$R$24,CS2,1),""))</f>
        <v/>
      </c>
      <c r="AZ52" s="441"/>
      <c r="BA52" s="440" t="str">
        <f>IF(入力シート!$R$24="","",IF(入力シート!$I$18=入力シート!$CB$5,MID(入力シート!$R$24,CU2,1),""))</f>
        <v/>
      </c>
      <c r="BB52" s="441"/>
      <c r="BC52" s="440" t="str">
        <f>IF(入力シート!$R$24="","",IF(入力シート!$I$18=入力シート!$CB$5,MID(入力シート!$R$24,CW2,1),""))</f>
        <v/>
      </c>
      <c r="BD52" s="441"/>
      <c r="BE52" s="440" t="str">
        <f>IF(入力シート!$R$24="","",IF(入力シート!$I$18=入力シート!$CB$5,MID(入力シート!$R$24,CY2,1),""))</f>
        <v/>
      </c>
      <c r="BF52" s="441"/>
      <c r="BG52" s="440" t="str">
        <f>IF(入力シート!$R$24="","",IF(入力シート!$I$18=入力シート!$CB$5,MID(入力シート!$R$24,DA2,1),""))</f>
        <v/>
      </c>
      <c r="BH52" s="441"/>
      <c r="BI52" s="440" t="str">
        <f>IF(入力シート!$R$24="","",IF(入力シート!$I$18=入力シート!$CB$5,MID(入力シート!$R$24,DC2,1),""))</f>
        <v/>
      </c>
      <c r="BJ52" s="441"/>
      <c r="BK52" s="440" t="str">
        <f>IF(入力シート!$R$24="","",IF(入力シート!$I$18=入力シート!$CB$5,MID(入力シート!$R$24,DE2,1),""))</f>
        <v/>
      </c>
      <c r="BL52" s="441"/>
      <c r="BM52" s="440" t="str">
        <f>IF(入力シート!$R$24="","",IF(入力シート!$I$18=入力シート!$CB$5,MID(入力シート!$R$24,DG2,1),""))</f>
        <v/>
      </c>
      <c r="BN52" s="491"/>
    </row>
    <row r="53" spans="2:66" ht="12" customHeight="1" thickBot="1">
      <c r="B53" s="683"/>
      <c r="C53" s="684"/>
      <c r="D53" s="684"/>
      <c r="E53" s="684"/>
      <c r="F53" s="684"/>
      <c r="G53" s="684"/>
      <c r="H53" s="684"/>
      <c r="I53" s="684"/>
      <c r="J53" s="684"/>
      <c r="K53" s="684"/>
      <c r="L53" s="571"/>
      <c r="M53" s="572"/>
      <c r="N53" s="572"/>
      <c r="O53" s="572"/>
      <c r="P53" s="580"/>
      <c r="Q53" s="550"/>
      <c r="R53" s="443"/>
      <c r="S53" s="442"/>
      <c r="T53" s="443"/>
      <c r="U53" s="442"/>
      <c r="V53" s="443"/>
      <c r="W53" s="442"/>
      <c r="X53" s="443"/>
      <c r="Y53" s="442"/>
      <c r="Z53" s="443"/>
      <c r="AA53" s="442"/>
      <c r="AB53" s="443"/>
      <c r="AC53" s="442"/>
      <c r="AD53" s="443"/>
      <c r="AE53" s="442"/>
      <c r="AF53" s="443"/>
      <c r="AG53" s="442"/>
      <c r="AH53" s="443"/>
      <c r="AI53" s="442"/>
      <c r="AJ53" s="443"/>
      <c r="AK53" s="442"/>
      <c r="AL53" s="443"/>
      <c r="AM53" s="442"/>
      <c r="AN53" s="443"/>
      <c r="AO53" s="442"/>
      <c r="AP53" s="443"/>
      <c r="AQ53" s="442"/>
      <c r="AR53" s="443"/>
      <c r="AS53" s="442"/>
      <c r="AT53" s="443"/>
      <c r="AU53" s="442"/>
      <c r="AV53" s="443"/>
      <c r="AW53" s="442"/>
      <c r="AX53" s="443"/>
      <c r="AY53" s="442"/>
      <c r="AZ53" s="443"/>
      <c r="BA53" s="442"/>
      <c r="BB53" s="443"/>
      <c r="BC53" s="442"/>
      <c r="BD53" s="443"/>
      <c r="BE53" s="442"/>
      <c r="BF53" s="443"/>
      <c r="BG53" s="442"/>
      <c r="BH53" s="443"/>
      <c r="BI53" s="442"/>
      <c r="BJ53" s="443"/>
      <c r="BK53" s="442"/>
      <c r="BL53" s="443"/>
      <c r="BM53" s="442"/>
      <c r="BN53" s="492"/>
    </row>
    <row r="54" spans="2:66" ht="12" customHeight="1">
      <c r="B54" s="126"/>
      <c r="C54" s="126"/>
      <c r="D54" s="126"/>
      <c r="E54" s="126"/>
      <c r="F54" s="126"/>
      <c r="G54" s="126"/>
      <c r="H54" s="126"/>
      <c r="I54" s="126"/>
      <c r="J54" s="126"/>
      <c r="K54" s="126"/>
      <c r="L54" s="117"/>
      <c r="M54" s="117"/>
      <c r="N54" s="117"/>
      <c r="O54" s="117"/>
      <c r="P54" s="117"/>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row>
    <row r="55" spans="2:66" ht="12" customHeight="1">
      <c r="B55" s="126"/>
      <c r="C55" s="126"/>
      <c r="D55" s="126"/>
      <c r="E55" s="126"/>
      <c r="F55" s="126"/>
      <c r="G55" s="126"/>
      <c r="H55" s="126"/>
      <c r="I55" s="126"/>
      <c r="J55" s="126"/>
      <c r="K55" s="126"/>
      <c r="L55" s="117"/>
      <c r="M55" s="117"/>
      <c r="N55" s="117"/>
      <c r="O55" s="117"/>
      <c r="P55" s="117"/>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row>
    <row r="56" spans="2:66" ht="12" customHeight="1">
      <c r="B56" s="126"/>
      <c r="C56" s="126"/>
      <c r="D56" s="126"/>
      <c r="E56" s="126"/>
      <c r="F56" s="126"/>
      <c r="G56" s="126"/>
      <c r="H56" s="126"/>
      <c r="I56" s="126"/>
      <c r="J56" s="126"/>
      <c r="K56" s="126"/>
      <c r="L56" s="117"/>
      <c r="M56" s="117"/>
      <c r="N56" s="117"/>
      <c r="O56" s="117"/>
      <c r="P56" s="117"/>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row>
    <row r="57" spans="2:66" ht="12" customHeight="1">
      <c r="B57" s="110"/>
      <c r="C57" s="110"/>
      <c r="D57" s="110"/>
      <c r="E57" s="110"/>
    </row>
    <row r="58" spans="2:66" ht="12" customHeight="1">
      <c r="B58" s="502" t="s">
        <v>97</v>
      </c>
      <c r="C58" s="502"/>
      <c r="D58" s="502"/>
      <c r="E58" s="502"/>
      <c r="F58" s="502"/>
      <c r="G58" s="461" t="s">
        <v>297</v>
      </c>
      <c r="H58" s="461"/>
      <c r="I58" s="461"/>
      <c r="J58" s="461"/>
      <c r="K58" s="461"/>
      <c r="L58" s="461"/>
      <c r="M58" s="461"/>
      <c r="N58" s="461"/>
      <c r="O58" s="461"/>
      <c r="P58" s="461"/>
      <c r="Q58" s="174"/>
      <c r="R58" s="174"/>
      <c r="S58" s="111"/>
      <c r="T58" s="111"/>
      <c r="U58" s="111"/>
      <c r="V58" s="111"/>
      <c r="BD58" s="523" t="s">
        <v>123</v>
      </c>
      <c r="BE58" s="523"/>
      <c r="BF58" s="523"/>
      <c r="BG58" s="523"/>
      <c r="BH58" s="523"/>
      <c r="BI58" s="523"/>
      <c r="BJ58" s="523"/>
      <c r="BK58" s="523"/>
      <c r="BL58" s="523"/>
    </row>
    <row r="59" spans="2:66" ht="12" customHeight="1">
      <c r="B59" s="502"/>
      <c r="C59" s="502"/>
      <c r="D59" s="502"/>
      <c r="E59" s="502"/>
      <c r="F59" s="502"/>
      <c r="G59" s="461"/>
      <c r="H59" s="461"/>
      <c r="I59" s="461"/>
      <c r="J59" s="461"/>
      <c r="K59" s="461"/>
      <c r="L59" s="461"/>
      <c r="M59" s="461"/>
      <c r="N59" s="461"/>
      <c r="O59" s="461"/>
      <c r="P59" s="461"/>
      <c r="Q59" s="174"/>
      <c r="R59" s="174"/>
      <c r="S59" s="111"/>
      <c r="T59" s="111"/>
      <c r="U59" s="111"/>
      <c r="V59" s="111"/>
      <c r="AB59" s="598" t="s">
        <v>124</v>
      </c>
      <c r="AC59" s="598"/>
      <c r="AD59" s="598"/>
      <c r="AE59" s="598"/>
      <c r="AF59" s="598"/>
      <c r="AG59" s="598"/>
      <c r="AH59" s="127"/>
      <c r="AI59" s="127"/>
      <c r="AJ59" s="595" t="str">
        <f>IF(入力シート!$I$6="","",入力シート!$I$6)</f>
        <v/>
      </c>
      <c r="AK59" s="595"/>
      <c r="AL59" s="595"/>
      <c r="AM59" s="595"/>
      <c r="AN59" s="595"/>
      <c r="AO59" s="595"/>
      <c r="AP59" s="595"/>
      <c r="AQ59" s="595"/>
      <c r="AR59" s="595"/>
      <c r="AS59" s="595"/>
      <c r="AT59" s="595"/>
      <c r="AU59" s="595"/>
      <c r="AV59" s="595"/>
      <c r="AW59" s="127"/>
      <c r="AX59" s="127"/>
      <c r="BG59" s="105" t="s">
        <v>112</v>
      </c>
      <c r="BH59" s="105"/>
      <c r="BI59" s="105"/>
      <c r="BJ59" s="105"/>
      <c r="BK59" s="105"/>
    </row>
    <row r="60" spans="2:66" ht="12" customHeight="1" thickBot="1">
      <c r="B60" s="110"/>
      <c r="C60" s="110"/>
      <c r="D60" s="110"/>
      <c r="E60" s="110"/>
    </row>
    <row r="61" spans="2:66" ht="12" customHeight="1">
      <c r="B61" s="493" t="s">
        <v>125</v>
      </c>
      <c r="C61" s="615"/>
      <c r="D61" s="615"/>
      <c r="E61" s="615"/>
      <c r="F61" s="615"/>
      <c r="G61" s="615"/>
      <c r="H61" s="615"/>
      <c r="I61" s="615"/>
      <c r="J61" s="615"/>
      <c r="K61" s="616"/>
      <c r="L61" s="554" t="s">
        <v>126</v>
      </c>
      <c r="M61" s="555"/>
      <c r="N61" s="555"/>
      <c r="O61" s="555"/>
      <c r="P61" s="556"/>
      <c r="Q61" s="549" t="str">
        <f>IF(入力シート!$I$32="","",MID(入力シート!$I$32,M2,1))</f>
        <v/>
      </c>
      <c r="R61" s="441"/>
      <c r="S61" s="440" t="str">
        <f>IF(入力シート!$I$32="","",MID(入力シート!$I$32,O2,1))</f>
        <v/>
      </c>
      <c r="T61" s="441"/>
      <c r="U61" s="440" t="str">
        <f>IF(入力シート!$I$32="","",MID(入力シート!$I$32,Q2,1))</f>
        <v/>
      </c>
      <c r="V61" s="441"/>
      <c r="W61" s="440" t="str">
        <f>IF(入力シート!$I$32="","",MID(入力シート!$I$32,S2,1))</f>
        <v/>
      </c>
      <c r="X61" s="441"/>
      <c r="Y61" s="444" t="str">
        <f>IF(入力シート!$I$32="","",MID(入力シート!$I$32,U2,1))</f>
        <v/>
      </c>
      <c r="Z61" s="444"/>
      <c r="AA61" s="444" t="str">
        <f>IF(入力シート!$I$32="","",MID(入力シート!$I$32,W2,1))</f>
        <v/>
      </c>
      <c r="AB61" s="444"/>
      <c r="AC61" s="444" t="str">
        <f>IF(入力シート!$I$32="","",MID(入力シート!$I$32,Y2,1))</f>
        <v/>
      </c>
      <c r="AD61" s="444"/>
      <c r="AE61" s="444" t="str">
        <f>IF(入力シート!$I$32="","",MID(入力シート!$I$32,AA2,1))</f>
        <v/>
      </c>
      <c r="AF61" s="444"/>
      <c r="AG61" s="444" t="str">
        <f>IF(入力シート!$I$32="","",MID(入力シート!$I$32,AC2,1))</f>
        <v/>
      </c>
      <c r="AH61" s="444"/>
      <c r="AI61" s="444" t="str">
        <f>IF(入力シート!$I$32="","",MID(入力シート!$I$32,AE2,1))</f>
        <v/>
      </c>
      <c r="AJ61" s="444"/>
      <c r="AK61" s="444" t="str">
        <f>IF(入力シート!$I$32="","",MID(入力シート!$I$32,AG2,1))</f>
        <v/>
      </c>
      <c r="AL61" s="444"/>
      <c r="AM61" s="444" t="str">
        <f>IF(入力シート!$I$32="","",MID(入力シート!$I$32,AI2,1))</f>
        <v/>
      </c>
      <c r="AN61" s="482"/>
    </row>
    <row r="62" spans="2:66" ht="12" customHeight="1" thickBot="1">
      <c r="B62" s="617"/>
      <c r="C62" s="618"/>
      <c r="D62" s="618"/>
      <c r="E62" s="618"/>
      <c r="F62" s="618"/>
      <c r="G62" s="618"/>
      <c r="H62" s="618"/>
      <c r="I62" s="618"/>
      <c r="J62" s="618"/>
      <c r="K62" s="619"/>
      <c r="L62" s="557"/>
      <c r="M62" s="558"/>
      <c r="N62" s="558"/>
      <c r="O62" s="558"/>
      <c r="P62" s="559"/>
      <c r="Q62" s="550"/>
      <c r="R62" s="443"/>
      <c r="S62" s="442"/>
      <c r="T62" s="443"/>
      <c r="U62" s="442"/>
      <c r="V62" s="443"/>
      <c r="W62" s="442"/>
      <c r="X62" s="443"/>
      <c r="Y62" s="448"/>
      <c r="Z62" s="448"/>
      <c r="AA62" s="448"/>
      <c r="AB62" s="448"/>
      <c r="AC62" s="448"/>
      <c r="AD62" s="448"/>
      <c r="AE62" s="448"/>
      <c r="AF62" s="448"/>
      <c r="AG62" s="448"/>
      <c r="AH62" s="448"/>
      <c r="AI62" s="448"/>
      <c r="AJ62" s="448"/>
      <c r="AK62" s="448"/>
      <c r="AL62" s="448"/>
      <c r="AM62" s="448"/>
      <c r="AN62" s="483"/>
    </row>
    <row r="63" spans="2:66" ht="12" customHeight="1">
      <c r="B63" s="617"/>
      <c r="C63" s="618"/>
      <c r="D63" s="618"/>
      <c r="E63" s="618"/>
      <c r="F63" s="618"/>
      <c r="G63" s="618"/>
      <c r="H63" s="618"/>
      <c r="I63" s="618"/>
      <c r="J63" s="618"/>
      <c r="K63" s="619"/>
      <c r="L63" s="568" t="s">
        <v>16</v>
      </c>
      <c r="M63" s="569"/>
      <c r="N63" s="569"/>
      <c r="O63" s="569"/>
      <c r="P63" s="579"/>
      <c r="Q63" s="549" t="str">
        <f>IF(入力シート!$I$33="","",MID(入力シート!$I$33,M2,1))</f>
        <v/>
      </c>
      <c r="R63" s="441"/>
      <c r="S63" s="440" t="str">
        <f>IF(入力シート!$I$33="","",MID(入力シート!$I$33,O2,1))</f>
        <v/>
      </c>
      <c r="T63" s="441"/>
      <c r="U63" s="440" t="str">
        <f>IF(入力シート!$I$33="","",MID(入力シート!$I$33,Q2,1))</f>
        <v/>
      </c>
      <c r="V63" s="441"/>
      <c r="W63" s="440" t="str">
        <f>IF(入力シート!$I$33="","",MID(入力シート!$I$33,S2,1))</f>
        <v/>
      </c>
      <c r="X63" s="441"/>
      <c r="Y63" s="444" t="str">
        <f>IF(入力シート!$I$33="","",MID(入力シート!$I$33,U2,1))</f>
        <v/>
      </c>
      <c r="Z63" s="444"/>
      <c r="AA63" s="444" t="str">
        <f>IF(入力シート!$I$33="","",MID(入力シート!$I$33,W2,1))</f>
        <v/>
      </c>
      <c r="AB63" s="444"/>
      <c r="AC63" s="444" t="str">
        <f>IF(入力シート!$I$33="","",MID(入力シート!$I$33,Y2,1))</f>
        <v/>
      </c>
      <c r="AD63" s="444"/>
      <c r="AE63" s="444" t="str">
        <f>IF(入力シート!$I$33="","",MID(入力シート!$I$33,AA2,1))</f>
        <v/>
      </c>
      <c r="AF63" s="444"/>
      <c r="AG63" s="444" t="str">
        <f>IF(入力シート!$I$33="","",MID(入力シート!$I$33,AC2,1))</f>
        <v/>
      </c>
      <c r="AH63" s="444"/>
      <c r="AI63" s="444" t="str">
        <f>IF(入力シート!$I$33="","",MID(入力シート!$I$33,AE2,1))</f>
        <v/>
      </c>
      <c r="AJ63" s="444"/>
      <c r="AK63" s="444" t="str">
        <f>IF(入力シート!$I$33="","",MID(入力シート!$I$33,AG2,1))</f>
        <v/>
      </c>
      <c r="AL63" s="444"/>
      <c r="AM63" s="444" t="str">
        <f>IF(入力シート!$I$33="","",MID(入力シート!$I$33,AI2,1))</f>
        <v/>
      </c>
      <c r="AN63" s="440"/>
      <c r="AO63" s="444" t="str">
        <f>IF(入力シート!$I$33="","",MID(入力シート!$I$33,AK2,1))</f>
        <v/>
      </c>
      <c r="AP63" s="482"/>
    </row>
    <row r="64" spans="2:66" ht="12" customHeight="1" thickBot="1">
      <c r="B64" s="617"/>
      <c r="C64" s="618"/>
      <c r="D64" s="618"/>
      <c r="E64" s="618"/>
      <c r="F64" s="618"/>
      <c r="G64" s="618"/>
      <c r="H64" s="618"/>
      <c r="I64" s="618"/>
      <c r="J64" s="618"/>
      <c r="K64" s="619"/>
      <c r="L64" s="571"/>
      <c r="M64" s="572"/>
      <c r="N64" s="572"/>
      <c r="O64" s="572"/>
      <c r="P64" s="580"/>
      <c r="Q64" s="550"/>
      <c r="R64" s="443"/>
      <c r="S64" s="442"/>
      <c r="T64" s="443"/>
      <c r="U64" s="442"/>
      <c r="V64" s="443"/>
      <c r="W64" s="442"/>
      <c r="X64" s="443"/>
      <c r="Y64" s="448"/>
      <c r="Z64" s="448"/>
      <c r="AA64" s="448"/>
      <c r="AB64" s="448"/>
      <c r="AC64" s="448"/>
      <c r="AD64" s="448"/>
      <c r="AE64" s="448"/>
      <c r="AF64" s="448"/>
      <c r="AG64" s="448"/>
      <c r="AH64" s="448"/>
      <c r="AI64" s="448"/>
      <c r="AJ64" s="448"/>
      <c r="AK64" s="448"/>
      <c r="AL64" s="448"/>
      <c r="AM64" s="448"/>
      <c r="AN64" s="442"/>
      <c r="AO64" s="448"/>
      <c r="AP64" s="483"/>
    </row>
    <row r="65" spans="2:129" ht="12" customHeight="1">
      <c r="B65" s="617"/>
      <c r="C65" s="618"/>
      <c r="D65" s="618"/>
      <c r="E65" s="618"/>
      <c r="F65" s="618"/>
      <c r="G65" s="618"/>
      <c r="H65" s="618"/>
      <c r="I65" s="618"/>
      <c r="J65" s="618"/>
      <c r="K65" s="619"/>
      <c r="L65" s="623" t="s">
        <v>127</v>
      </c>
      <c r="M65" s="624"/>
      <c r="N65" s="624"/>
      <c r="O65" s="624"/>
      <c r="P65" s="625"/>
      <c r="Q65" s="596" t="str">
        <f>IF(入力シート!$I$34="","",MID(入力シート!$I$34,1,1))</f>
        <v/>
      </c>
      <c r="R65" s="454"/>
      <c r="S65" s="453" t="str">
        <f>IF(入力シート!$I$34="","",MID(入力シート!$I$34,2,1))</f>
        <v/>
      </c>
      <c r="T65" s="454"/>
      <c r="U65" s="453" t="str">
        <f>IF(入力シート!$I$34="","",MID(入力シート!$I$34,3,1))</f>
        <v/>
      </c>
      <c r="V65" s="454"/>
      <c r="W65" s="453" t="str">
        <f>IF(入力シート!$I$34="","",MID(入力シート!$I$34,4,1))</f>
        <v/>
      </c>
      <c r="X65" s="454"/>
      <c r="Y65" s="481" t="str">
        <f>IF(入力シート!$I$34="","",MID(入力シート!$I$34,5,1))</f>
        <v/>
      </c>
      <c r="Z65" s="481"/>
      <c r="AA65" s="481" t="str">
        <f>IF(入力シート!$I$34="","",MID(入力シート!$I$34,6,1))</f>
        <v/>
      </c>
      <c r="AB65" s="481"/>
      <c r="AC65" s="481" t="str">
        <f>IF(入力シート!$I$34="","",MID(入力シート!$I$34,7,1))</f>
        <v/>
      </c>
      <c r="AD65" s="481"/>
      <c r="AE65" s="481" t="str">
        <f>IF(入力シート!$I$34="","",MID(入力シート!$I$34,8,1))</f>
        <v/>
      </c>
      <c r="AF65" s="481"/>
      <c r="AG65" s="481" t="str">
        <f>IF(入力シート!$I$34="","",MID(入力シート!$I$34,9,1))</f>
        <v/>
      </c>
      <c r="AH65" s="481"/>
      <c r="AI65" s="481" t="str">
        <f>IF(入力シート!$I$34="","",MID(入力シート!$I$34,10,1))</f>
        <v/>
      </c>
      <c r="AJ65" s="481"/>
      <c r="AK65" s="481" t="str">
        <f>IF(入力シート!$I$34="","",MID(入力シート!$I$34,11,1))</f>
        <v/>
      </c>
      <c r="AL65" s="481"/>
      <c r="AM65" s="444" t="str">
        <f>IF(入力シート!$I$34="","",MID(入力シート!$I$34,12,1))</f>
        <v/>
      </c>
      <c r="AN65" s="444"/>
      <c r="AO65" s="444" t="str">
        <f>IF(入力シート!$I$34="","",MID(入力シート!$I$34,13,1))</f>
        <v/>
      </c>
      <c r="AP65" s="444"/>
      <c r="AQ65" s="440" t="str">
        <f>IF(入力シート!$I$34="","",MID(入力シート!$I$34,14,1))</f>
        <v/>
      </c>
      <c r="AR65" s="441"/>
      <c r="AS65" s="440" t="str">
        <f>IF(入力シート!$I$34="","",MID(入力シート!$I$34,15,1))</f>
        <v/>
      </c>
      <c r="AT65" s="441"/>
      <c r="AU65" s="440" t="str">
        <f>IF(入力シート!$I$34="","",MID(入力シート!$I$34,16,1))</f>
        <v/>
      </c>
      <c r="AV65" s="441"/>
      <c r="AW65" s="444" t="str">
        <f>IF(入力シート!$I$34="","",MID(入力シート!$I$34,17,1))</f>
        <v/>
      </c>
      <c r="AX65" s="444"/>
      <c r="AY65" s="444" t="str">
        <f>IF(入力シート!$I$34="","",MID(入力シート!$I$34,18,1))</f>
        <v/>
      </c>
      <c r="AZ65" s="444"/>
      <c r="BA65" s="444" t="str">
        <f>IF(入力シート!$I$34="","",MID(入力シート!$I$34,19,1))</f>
        <v/>
      </c>
      <c r="BB65" s="444"/>
      <c r="BC65" s="444" t="str">
        <f>IF(入力シート!$I$34="","",MID(入力シート!$I$34,20,1))</f>
        <v/>
      </c>
      <c r="BD65" s="444"/>
      <c r="BE65" s="444" t="str">
        <f>IF(入力シート!$I$34="","",MID(入力シート!$I$34,21,1))</f>
        <v/>
      </c>
      <c r="BF65" s="444"/>
      <c r="BG65" s="444" t="str">
        <f>IF(入力シート!$I$34="","",MID(入力シート!$I$34,22,1))</f>
        <v/>
      </c>
      <c r="BH65" s="444"/>
      <c r="BI65" s="444" t="str">
        <f>IF(入力シート!$I$34="","",MID(入力シート!$I$34,23,1))</f>
        <v/>
      </c>
      <c r="BJ65" s="444"/>
      <c r="BK65" s="444" t="str">
        <f>IF(入力シート!$I$34="","",MID(入力シート!$I$34,24,1))</f>
        <v/>
      </c>
      <c r="BL65" s="482"/>
    </row>
    <row r="66" spans="2:129" ht="12" customHeight="1">
      <c r="B66" s="617"/>
      <c r="C66" s="618"/>
      <c r="D66" s="618"/>
      <c r="E66" s="618"/>
      <c r="F66" s="618"/>
      <c r="G66" s="618"/>
      <c r="H66" s="618"/>
      <c r="I66" s="618"/>
      <c r="J66" s="618"/>
      <c r="K66" s="619"/>
      <c r="L66" s="626"/>
      <c r="M66" s="627"/>
      <c r="N66" s="627"/>
      <c r="O66" s="627"/>
      <c r="P66" s="628"/>
      <c r="Q66" s="597"/>
      <c r="R66" s="562"/>
      <c r="S66" s="563"/>
      <c r="T66" s="562"/>
      <c r="U66" s="563"/>
      <c r="V66" s="562"/>
      <c r="W66" s="563"/>
      <c r="X66" s="562"/>
      <c r="Y66" s="445"/>
      <c r="Z66" s="445"/>
      <c r="AA66" s="445"/>
      <c r="AB66" s="445"/>
      <c r="AC66" s="445"/>
      <c r="AD66" s="445"/>
      <c r="AE66" s="445"/>
      <c r="AF66" s="445"/>
      <c r="AG66" s="445"/>
      <c r="AH66" s="445"/>
      <c r="AI66" s="445"/>
      <c r="AJ66" s="445"/>
      <c r="AK66" s="445"/>
      <c r="AL66" s="445"/>
      <c r="AM66" s="445"/>
      <c r="AN66" s="445"/>
      <c r="AO66" s="445"/>
      <c r="AP66" s="445"/>
      <c r="AQ66" s="563"/>
      <c r="AR66" s="562"/>
      <c r="AS66" s="563"/>
      <c r="AT66" s="562"/>
      <c r="AU66" s="563"/>
      <c r="AV66" s="562"/>
      <c r="AW66" s="445"/>
      <c r="AX66" s="445"/>
      <c r="AY66" s="445"/>
      <c r="AZ66" s="445"/>
      <c r="BA66" s="445"/>
      <c r="BB66" s="445"/>
      <c r="BC66" s="445"/>
      <c r="BD66" s="445"/>
      <c r="BE66" s="445"/>
      <c r="BF66" s="445"/>
      <c r="BG66" s="445"/>
      <c r="BH66" s="445"/>
      <c r="BI66" s="445"/>
      <c r="BJ66" s="445"/>
      <c r="BK66" s="445"/>
      <c r="BL66" s="582"/>
    </row>
    <row r="67" spans="2:129" ht="12" customHeight="1">
      <c r="B67" s="617"/>
      <c r="C67" s="618"/>
      <c r="D67" s="618"/>
      <c r="E67" s="618"/>
      <c r="F67" s="618"/>
      <c r="G67" s="618"/>
      <c r="H67" s="618"/>
      <c r="I67" s="618"/>
      <c r="J67" s="618"/>
      <c r="K67" s="619"/>
      <c r="L67" s="629"/>
      <c r="M67" s="630"/>
      <c r="N67" s="630"/>
      <c r="O67" s="630"/>
      <c r="P67" s="631"/>
      <c r="Q67" s="599" t="str">
        <f>IF(入力シート!$I$34="","",MID(入力シート!$I$34,25,1))</f>
        <v/>
      </c>
      <c r="R67" s="454"/>
      <c r="S67" s="453" t="str">
        <f>IF(入力シート!$I$34="","",MID(入力シート!$I$34,26,1))</f>
        <v/>
      </c>
      <c r="T67" s="454"/>
      <c r="U67" s="453" t="str">
        <f>IF(入力シート!$I$34="","",MID(入力シート!$I$34,27,1))</f>
        <v/>
      </c>
      <c r="V67" s="454"/>
      <c r="W67" s="453" t="str">
        <f>IF(入力シート!$I$34="","",MID(入力シート!$I$34,28,1))</f>
        <v/>
      </c>
      <c r="X67" s="454"/>
      <c r="Y67" s="481" t="str">
        <f>IF(入力シート!$I$34="","",MID(入力シート!$I$34,29,1))</f>
        <v/>
      </c>
      <c r="Z67" s="481"/>
      <c r="AA67" s="481" t="str">
        <f>IF(入力シート!$I$34="","",MID(入力シート!$I$34,30,1))</f>
        <v/>
      </c>
      <c r="AB67" s="481"/>
      <c r="AC67" s="481" t="str">
        <f>IF(入力シート!$I$34="","",MID(入力シート!$I$34,31,1))</f>
        <v/>
      </c>
      <c r="AD67" s="481"/>
      <c r="AE67" s="481" t="str">
        <f>IF(入力シート!$I$34="","",MID(入力シート!$I$34,32,1))</f>
        <v/>
      </c>
      <c r="AF67" s="481"/>
      <c r="AG67" s="481" t="str">
        <f>IF(入力シート!$I$34="","",MID(入力シート!$I$34,33,1))</f>
        <v/>
      </c>
      <c r="AH67" s="481"/>
      <c r="AI67" s="481" t="str">
        <f>IF(入力シート!$I$34="","",MID(入力シート!$I$34,34,1))</f>
        <v/>
      </c>
      <c r="AJ67" s="481"/>
      <c r="AK67" s="481" t="str">
        <f>IF(入力シート!$I$34="","",MID(入力シート!$I$34,35,1))</f>
        <v/>
      </c>
      <c r="AL67" s="481"/>
      <c r="AM67" s="481" t="str">
        <f>IF(入力シート!$I$34="","",MID(入力シート!$I$34,36,1))</f>
        <v/>
      </c>
      <c r="AN67" s="481"/>
      <c r="AO67" s="481" t="str">
        <f>IF(入力シート!$I$34="","",MID(入力シート!$I$34,37,1))</f>
        <v/>
      </c>
      <c r="AP67" s="481"/>
      <c r="AQ67" s="453" t="str">
        <f>IF(入力シート!$I$34="","",MID(入力シート!$I$34,38,1))</f>
        <v/>
      </c>
      <c r="AR67" s="454"/>
      <c r="AS67" s="453" t="str">
        <f>IF(入力シート!$I$34="","",MID(入力シート!$I$34,39,1))</f>
        <v/>
      </c>
      <c r="AT67" s="454"/>
      <c r="AU67" s="453" t="str">
        <f>IF(入力シート!$I$34="","",MID(入力シート!$I$34,40,1))</f>
        <v/>
      </c>
      <c r="AV67" s="454"/>
      <c r="AW67" s="481" t="str">
        <f>IF(入力シート!$I$34="","",MID(入力シート!$I$34,41,1))</f>
        <v/>
      </c>
      <c r="AX67" s="481"/>
      <c r="AY67" s="481" t="str">
        <f>IF(入力シート!$I$34="","",MID(入力シート!$I$34,42,1))</f>
        <v/>
      </c>
      <c r="AZ67" s="481"/>
      <c r="BA67" s="481" t="str">
        <f>IF(入力シート!$I$34="","",MID(入力シート!$I$34,43,1))</f>
        <v/>
      </c>
      <c r="BB67" s="481"/>
      <c r="BC67" s="481" t="str">
        <f>IF(入力シート!$I$34="","",MID(入力シート!$I$34,44,1))</f>
        <v/>
      </c>
      <c r="BD67" s="481"/>
      <c r="BE67" s="481" t="str">
        <f>IF(入力シート!$I$34="","",MID(入力シート!$I$34,45,1))</f>
        <v/>
      </c>
      <c r="BF67" s="481"/>
      <c r="BG67" s="481" t="str">
        <f>IF(入力シート!$I$34="","",MID(入力シート!$I$34,46,1))</f>
        <v/>
      </c>
      <c r="BH67" s="481"/>
      <c r="BI67" s="481" t="str">
        <f>IF(入力シート!$I$34="","",MID(入力シート!$I$34,47,1))</f>
        <v/>
      </c>
      <c r="BJ67" s="481"/>
      <c r="BK67" s="481" t="str">
        <f>IF(入力シート!$I$34="","",MID(入力シート!$I$34,48,1))</f>
        <v/>
      </c>
      <c r="BL67" s="608"/>
    </row>
    <row r="68" spans="2:129" ht="12" customHeight="1" thickBot="1">
      <c r="B68" s="620"/>
      <c r="C68" s="621"/>
      <c r="D68" s="621"/>
      <c r="E68" s="621"/>
      <c r="F68" s="621"/>
      <c r="G68" s="621"/>
      <c r="H68" s="621"/>
      <c r="I68" s="621"/>
      <c r="J68" s="621"/>
      <c r="K68" s="622"/>
      <c r="L68" s="632"/>
      <c r="M68" s="633"/>
      <c r="N68" s="633"/>
      <c r="O68" s="633"/>
      <c r="P68" s="634"/>
      <c r="Q68" s="550"/>
      <c r="R68" s="443"/>
      <c r="S68" s="442"/>
      <c r="T68" s="443"/>
      <c r="U68" s="442"/>
      <c r="V68" s="443"/>
      <c r="W68" s="442"/>
      <c r="X68" s="443"/>
      <c r="Y68" s="448"/>
      <c r="Z68" s="448"/>
      <c r="AA68" s="448"/>
      <c r="AB68" s="448"/>
      <c r="AC68" s="448"/>
      <c r="AD68" s="448"/>
      <c r="AE68" s="448"/>
      <c r="AF68" s="448"/>
      <c r="AG68" s="448"/>
      <c r="AH68" s="448"/>
      <c r="AI68" s="448"/>
      <c r="AJ68" s="448"/>
      <c r="AK68" s="448"/>
      <c r="AL68" s="448"/>
      <c r="AM68" s="448"/>
      <c r="AN68" s="448"/>
      <c r="AO68" s="448"/>
      <c r="AP68" s="448"/>
      <c r="AQ68" s="442"/>
      <c r="AR68" s="443"/>
      <c r="AS68" s="442"/>
      <c r="AT68" s="443"/>
      <c r="AU68" s="442"/>
      <c r="AV68" s="443"/>
      <c r="AW68" s="448"/>
      <c r="AX68" s="448"/>
      <c r="AY68" s="448"/>
      <c r="AZ68" s="448"/>
      <c r="BA68" s="448"/>
      <c r="BB68" s="448"/>
      <c r="BC68" s="448"/>
      <c r="BD68" s="448"/>
      <c r="BE68" s="448"/>
      <c r="BF68" s="448"/>
      <c r="BG68" s="448"/>
      <c r="BH68" s="448"/>
      <c r="BI68" s="448"/>
      <c r="BJ68" s="448"/>
      <c r="BK68" s="448"/>
      <c r="BL68" s="483"/>
    </row>
    <row r="69" spans="2:129" ht="12" customHeight="1">
      <c r="B69" s="609" t="s">
        <v>128</v>
      </c>
      <c r="C69" s="610"/>
      <c r="D69" s="610"/>
      <c r="E69" s="610"/>
      <c r="F69" s="610"/>
      <c r="G69" s="610"/>
      <c r="H69" s="610"/>
      <c r="I69" s="610"/>
      <c r="J69" s="610"/>
      <c r="K69" s="611"/>
      <c r="L69" s="478"/>
      <c r="M69" s="606" t="str">
        <f>IF(入力シート!$M$40="","",IF(($DT$69-9)&lt;=0,"",MID(入力シート!$M$40,$DT$69-9,1)))</f>
        <v/>
      </c>
      <c r="N69" s="441"/>
      <c r="O69" s="440" t="str">
        <f>IF(入力シート!$M$40="","",IF(($DT$69-8)&lt;=0,"",MID(入力シート!$M$40,$DT$69-8,1)))</f>
        <v/>
      </c>
      <c r="P69" s="441"/>
      <c r="Q69" s="440" t="str">
        <f>IF(入力シート!$M$40="","",IF(($DT$69-7)&lt;=0,"",MID(入力シート!$M$40,$DT$69-7,1)))</f>
        <v/>
      </c>
      <c r="R69" s="441"/>
      <c r="S69" s="440" t="str">
        <f>IF(入力シート!$M$40="","",IF(($DT$69-6)&lt;=0,"",MID(入力シート!$M$40,$DT$69-6,1)))</f>
        <v/>
      </c>
      <c r="T69" s="441"/>
      <c r="U69" s="444" t="str">
        <f>IF(入力シート!$M$40="","",IF(($DT$69-5)&lt;=0,"",MID(入力シート!$M$40,$DT$69-5,1)))</f>
        <v/>
      </c>
      <c r="V69" s="444"/>
      <c r="W69" s="444" t="str">
        <f>IF(入力シート!$M$40="","",IF(($DT$69-4)&lt;=0,"",MID(入力シート!$M$40,$DT$69-4,1)))</f>
        <v/>
      </c>
      <c r="X69" s="444"/>
      <c r="Y69" s="444" t="str">
        <f>IF(入力シート!$M$40="","",IF(($DT$69-3)&lt;=0,"",MID(入力シート!$M$40,$DT$69-3,1)))</f>
        <v/>
      </c>
      <c r="Z69" s="444"/>
      <c r="AA69" s="444" t="str">
        <f>IF(入力シート!$M$40="","",IF(($DT$69-2)&lt;=0,"",MID(入力シート!$M$40,$DT$69-2,1)))</f>
        <v/>
      </c>
      <c r="AB69" s="444"/>
      <c r="AC69" s="444" t="str">
        <f>IF(入力シート!$M$40="","",IF(($DT$69-1)&lt;=0,"",MID(入力シート!$M$40,$DT$69-1,1)))</f>
        <v/>
      </c>
      <c r="AD69" s="444"/>
      <c r="AE69" s="444" t="str">
        <f>IF(入力シート!$M$40="","",IF(($DT$69)&lt;=0,"",MID(入力シート!$M$40,$DT$69,1)))</f>
        <v/>
      </c>
      <c r="AF69" s="482"/>
      <c r="AG69" s="487" t="s">
        <v>129</v>
      </c>
      <c r="AH69" s="488"/>
      <c r="AI69" s="488"/>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DT69" s="484">
        <f>LEN(入力シート!M40)</f>
        <v>0</v>
      </c>
      <c r="DU69" s="484"/>
      <c r="DV69" s="485" t="s">
        <v>258</v>
      </c>
      <c r="DW69" s="486"/>
      <c r="DX69" s="486"/>
      <c r="DY69" s="486"/>
    </row>
    <row r="70" spans="2:129" ht="12" customHeight="1" thickBot="1">
      <c r="B70" s="612"/>
      <c r="C70" s="613"/>
      <c r="D70" s="613"/>
      <c r="E70" s="613"/>
      <c r="F70" s="613"/>
      <c r="G70" s="613"/>
      <c r="H70" s="613"/>
      <c r="I70" s="613"/>
      <c r="J70" s="613"/>
      <c r="K70" s="614"/>
      <c r="L70" s="479"/>
      <c r="M70" s="607"/>
      <c r="N70" s="443"/>
      <c r="O70" s="442"/>
      <c r="P70" s="443"/>
      <c r="Q70" s="442"/>
      <c r="R70" s="443"/>
      <c r="S70" s="442"/>
      <c r="T70" s="443"/>
      <c r="U70" s="448"/>
      <c r="V70" s="448"/>
      <c r="W70" s="448"/>
      <c r="X70" s="448"/>
      <c r="Y70" s="448"/>
      <c r="Z70" s="448"/>
      <c r="AA70" s="448"/>
      <c r="AB70" s="448"/>
      <c r="AC70" s="448"/>
      <c r="AD70" s="448"/>
      <c r="AE70" s="448"/>
      <c r="AF70" s="483"/>
      <c r="AG70" s="489"/>
      <c r="AH70" s="490"/>
      <c r="AI70" s="490"/>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DT70" s="484"/>
      <c r="DU70" s="484"/>
      <c r="DV70" s="485"/>
      <c r="DW70" s="486"/>
      <c r="DX70" s="486"/>
      <c r="DY70" s="486"/>
    </row>
    <row r="71" spans="2:129" ht="12" customHeight="1" thickBot="1">
      <c r="B71" s="609" t="s">
        <v>130</v>
      </c>
      <c r="C71" s="610"/>
      <c r="D71" s="610"/>
      <c r="E71" s="610"/>
      <c r="F71" s="610"/>
      <c r="G71" s="610"/>
      <c r="H71" s="610"/>
      <c r="I71" s="610"/>
      <c r="J71" s="610"/>
      <c r="K71" s="611"/>
      <c r="L71" s="480"/>
      <c r="M71" s="640" t="str">
        <f>IF(入力シート!$M$41="","",IF(($DT$71-9)&lt;=0,"",MID(入力シート!$M$41,$DT$71-9,1)))</f>
        <v/>
      </c>
      <c r="N71" s="552"/>
      <c r="O71" s="453" t="str">
        <f>IF(入力シート!$M$41="","",IF(($DT$71-8)&lt;=0,"",MID(入力シート!$M$41,$DT$71-8,1)))</f>
        <v/>
      </c>
      <c r="P71" s="454"/>
      <c r="Q71" s="453" t="str">
        <f>IF(入力シート!$M$41="","",IF(($DT$71-7)&lt;=0,"",MID(入力シート!$M$41,$DT$71-7,1)))</f>
        <v/>
      </c>
      <c r="R71" s="454"/>
      <c r="S71" s="453" t="str">
        <f>IF(入力シート!$M$41="","",IF(($DT$71-6)&lt;=0,"",MID(入力シート!$M$41,$DT$71-6,1)))</f>
        <v/>
      </c>
      <c r="T71" s="454"/>
      <c r="U71" s="481" t="str">
        <f>IF(入力シート!$M$41="","",IF(($DT$71-5)&lt;=0,"",MID(入力シート!$M$41,$DT$71-5,1)))</f>
        <v/>
      </c>
      <c r="V71" s="481"/>
      <c r="W71" s="481" t="str">
        <f>IF(入力シート!$M$41="","",IF(($DT$71-4)&lt;=0,"",MID(入力シート!$M$41,$DT$71-4,1)))</f>
        <v/>
      </c>
      <c r="X71" s="481"/>
      <c r="Y71" s="481" t="str">
        <f>IF(入力シート!$M$41="","",IF(($DT$71-3)&lt;=0,"",MID(入力シート!$M$41,$DT$71-3,1)))</f>
        <v/>
      </c>
      <c r="Z71" s="481"/>
      <c r="AA71" s="481" t="str">
        <f>IF(入力シート!$M$41="","",IF(($DT$71-2)&lt;=0,"",MID(入力シート!$M$41,$DT$71-2,1)))</f>
        <v/>
      </c>
      <c r="AB71" s="481"/>
      <c r="AC71" s="481" t="str">
        <f>IF(入力シート!$M$41="","",IF(($DT$71-1)&lt;=0,"",MID(入力シート!$M$41,$DT$71-1,1)))</f>
        <v/>
      </c>
      <c r="AD71" s="481"/>
      <c r="AE71" s="444" t="str">
        <f>IF(入力シート!$M$41="","",IF(($DT$71)&lt;=0,"",MID(入力シート!$M$41,$DT$71,1)))</f>
        <v/>
      </c>
      <c r="AF71" s="482"/>
      <c r="AG71" s="489" t="s">
        <v>129</v>
      </c>
      <c r="AH71" s="490"/>
      <c r="AI71" s="490"/>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DT71" s="484">
        <f>LEN(入力シート!M41)</f>
        <v>0</v>
      </c>
      <c r="DU71" s="484"/>
      <c r="DV71" s="485" t="s">
        <v>258</v>
      </c>
      <c r="DW71" s="486"/>
      <c r="DX71" s="486"/>
      <c r="DY71" s="486"/>
    </row>
    <row r="72" spans="2:129" ht="12" customHeight="1" thickBot="1">
      <c r="B72" s="612"/>
      <c r="C72" s="613"/>
      <c r="D72" s="613"/>
      <c r="E72" s="613"/>
      <c r="F72" s="613"/>
      <c r="G72" s="613"/>
      <c r="H72" s="613"/>
      <c r="I72" s="613"/>
      <c r="J72" s="613"/>
      <c r="K72" s="614"/>
      <c r="L72" s="480"/>
      <c r="M72" s="640"/>
      <c r="N72" s="552"/>
      <c r="O72" s="442"/>
      <c r="P72" s="443"/>
      <c r="Q72" s="442"/>
      <c r="R72" s="443"/>
      <c r="S72" s="442"/>
      <c r="T72" s="443"/>
      <c r="U72" s="448"/>
      <c r="V72" s="448"/>
      <c r="W72" s="448"/>
      <c r="X72" s="448"/>
      <c r="Y72" s="448"/>
      <c r="Z72" s="448"/>
      <c r="AA72" s="448"/>
      <c r="AB72" s="448"/>
      <c r="AC72" s="448"/>
      <c r="AD72" s="448"/>
      <c r="AE72" s="448"/>
      <c r="AF72" s="483"/>
      <c r="AG72" s="489"/>
      <c r="AH72" s="490"/>
      <c r="AI72" s="490"/>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DT72" s="484"/>
      <c r="DU72" s="484"/>
      <c r="DV72" s="485"/>
      <c r="DW72" s="486"/>
      <c r="DX72" s="486"/>
      <c r="DY72" s="486"/>
    </row>
    <row r="73" spans="2:129" ht="12" customHeight="1" thickBot="1">
      <c r="B73" s="609" t="s">
        <v>131</v>
      </c>
      <c r="C73" s="610"/>
      <c r="D73" s="610"/>
      <c r="E73" s="610"/>
      <c r="F73" s="610"/>
      <c r="G73" s="610"/>
      <c r="H73" s="610"/>
      <c r="I73" s="610"/>
      <c r="J73" s="610"/>
      <c r="K73" s="611"/>
      <c r="L73" s="480"/>
      <c r="M73" s="640" t="str">
        <f>IF(入力シート!$M$42="","",IF(($DT$73-9)&lt;=0,"",MID(入力シート!$M$42,$DT$73-9,1)))</f>
        <v/>
      </c>
      <c r="N73" s="552"/>
      <c r="O73" s="453" t="str">
        <f>IF(入力シート!$M$42="","",IF(($DT$73-8)&lt;=0,"",MID(入力シート!$M$42,$DT$73-8,1)))</f>
        <v/>
      </c>
      <c r="P73" s="454"/>
      <c r="Q73" s="453" t="str">
        <f>IF(入力シート!$M$42="","",IF(($DT$73-7)&lt;=0,"",MID(入力シート!$M$42,$DT$73-7,1)))</f>
        <v/>
      </c>
      <c r="R73" s="454"/>
      <c r="S73" s="453" t="str">
        <f>IF(入力シート!$M$42="","",IF(($DT$73-6)&lt;=0,"",MID(入力シート!$M$42,$DT$73-6,1)))</f>
        <v/>
      </c>
      <c r="T73" s="454"/>
      <c r="U73" s="481" t="str">
        <f>IF(入力シート!$M$42="","",IF(($DT$73-5)&lt;=0,"",MID(入力シート!$M$42,$DT$73-5,1)))</f>
        <v/>
      </c>
      <c r="V73" s="481"/>
      <c r="W73" s="481" t="str">
        <f>IF(入力シート!$M$42="","",IF(($DT$73-4)&lt;=0,"",MID(入力シート!$M$42,$DT$73-4,1)))</f>
        <v/>
      </c>
      <c r="X73" s="481"/>
      <c r="Y73" s="481" t="str">
        <f>IF(入力シート!$M$42="","",IF(($DT$73-3)&lt;=0,"",MID(入力シート!$M$42,$DT$73-3,1)))</f>
        <v/>
      </c>
      <c r="Z73" s="481"/>
      <c r="AA73" s="481" t="str">
        <f>IF(入力シート!$M$42="","",IF(($DT$73-2)&lt;=0,"",MID(入力シート!$M$42,$DT$73-2,1)))</f>
        <v/>
      </c>
      <c r="AB73" s="481"/>
      <c r="AC73" s="481" t="str">
        <f>IF(入力シート!$M$42="","",IF(($DT$73-1)&lt;=0,"",MID(入力シート!$M$42,$DT$73-1,1)))</f>
        <v/>
      </c>
      <c r="AD73" s="481"/>
      <c r="AE73" s="444" t="str">
        <f>IF(入力シート!$M$42="","",IF(($DT$73)&lt;=0,"",MID(入力シート!$M$42,$DT$73,1)))</f>
        <v/>
      </c>
      <c r="AF73" s="482"/>
      <c r="AG73" s="490" t="s">
        <v>129</v>
      </c>
      <c r="AH73" s="490"/>
      <c r="AI73" s="490"/>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DT73" s="484">
        <f>LEN(入力シート!M42)</f>
        <v>0</v>
      </c>
      <c r="DU73" s="484"/>
      <c r="DV73" s="485" t="s">
        <v>258</v>
      </c>
      <c r="DW73" s="486"/>
      <c r="DX73" s="486"/>
      <c r="DY73" s="486"/>
    </row>
    <row r="74" spans="2:129" ht="12" customHeight="1" thickBot="1">
      <c r="B74" s="612"/>
      <c r="C74" s="613"/>
      <c r="D74" s="613"/>
      <c r="E74" s="613"/>
      <c r="F74" s="613"/>
      <c r="G74" s="613"/>
      <c r="H74" s="613"/>
      <c r="I74" s="613"/>
      <c r="J74" s="613"/>
      <c r="K74" s="614"/>
      <c r="L74" s="480"/>
      <c r="M74" s="640"/>
      <c r="N74" s="552"/>
      <c r="O74" s="442"/>
      <c r="P74" s="443"/>
      <c r="Q74" s="442"/>
      <c r="R74" s="443"/>
      <c r="S74" s="442"/>
      <c r="T74" s="443"/>
      <c r="U74" s="448"/>
      <c r="V74" s="448"/>
      <c r="W74" s="448"/>
      <c r="X74" s="448"/>
      <c r="Y74" s="448"/>
      <c r="Z74" s="448"/>
      <c r="AA74" s="448"/>
      <c r="AB74" s="448"/>
      <c r="AC74" s="448"/>
      <c r="AD74" s="448"/>
      <c r="AE74" s="448"/>
      <c r="AF74" s="483"/>
      <c r="AG74" s="490"/>
      <c r="AH74" s="490"/>
      <c r="AI74" s="490"/>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DT74" s="484"/>
      <c r="DU74" s="484"/>
      <c r="DV74" s="485"/>
      <c r="DW74" s="486"/>
      <c r="DX74" s="486"/>
      <c r="DY74" s="486"/>
    </row>
    <row r="75" spans="2:129" ht="12" customHeight="1">
      <c r="B75" s="609" t="s">
        <v>132</v>
      </c>
      <c r="C75" s="610"/>
      <c r="D75" s="610"/>
      <c r="E75" s="610"/>
      <c r="F75" s="610"/>
      <c r="G75" s="610"/>
      <c r="H75" s="610"/>
      <c r="I75" s="610"/>
      <c r="J75" s="610"/>
      <c r="K75" s="611"/>
      <c r="L75" s="554" t="s">
        <v>133</v>
      </c>
      <c r="M75" s="555"/>
      <c r="N75" s="555"/>
      <c r="O75" s="555"/>
      <c r="P75" s="556"/>
      <c r="Q75" s="549" t="str">
        <f>IF(入力シート!$M$44="","",IF(($DT$75-7)&lt;=0,"",MID(入力シート!$M$44,$DT$75-7,1)))</f>
        <v/>
      </c>
      <c r="R75" s="441"/>
      <c r="S75" s="440" t="str">
        <f>IF(入力シート!$M$44="","",IF(($DT$75-6)&lt;=0,"",MID(入力シート!$M$44,$DT$75-6,1)))</f>
        <v/>
      </c>
      <c r="T75" s="441"/>
      <c r="U75" s="440" t="str">
        <f>IF(入力シート!$M$44="","",IF(($DT$75-5)&lt;=0,"",MID(入力シート!$M$44,$DT$75-5,1)))</f>
        <v/>
      </c>
      <c r="V75" s="441"/>
      <c r="W75" s="440" t="str">
        <f>IF(入力シート!$M$44="","",IF(($DT$75-4)&lt;=0,"",MID(入力シート!$M$44,$DT$75-4,1)))</f>
        <v/>
      </c>
      <c r="X75" s="441"/>
      <c r="Y75" s="444" t="str">
        <f>IF(入力シート!$M$44="","",IF(($DT$75-3)&lt;=0,"",MID(入力シート!$M$44,$DT$75-3,1)))</f>
        <v/>
      </c>
      <c r="Z75" s="444"/>
      <c r="AA75" s="444" t="str">
        <f>IF(入力シート!$M$44="","",IF(($DT$75-2)&lt;=0,"",MID(入力シート!$M$44,$DT$75-2,1)))</f>
        <v/>
      </c>
      <c r="AB75" s="444"/>
      <c r="AC75" s="444" t="str">
        <f>IF(入力シート!$M$44="","",IF(($DT$75-1)&lt;=0,"",MID(入力シート!$M$44,$DT$75-1,1)))</f>
        <v/>
      </c>
      <c r="AD75" s="444"/>
      <c r="AE75" s="444" t="str">
        <f>IF(入力シート!$M$44="","",IF(($DT$75)&lt;=0,"",MID(入力シート!$M$44,$DT$75,1)))</f>
        <v/>
      </c>
      <c r="AF75" s="482"/>
      <c r="AG75" s="489" t="s">
        <v>134</v>
      </c>
      <c r="AH75" s="490"/>
      <c r="AI75" s="490"/>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DT75" s="484">
        <f>LEN(入力シート!M44)</f>
        <v>0</v>
      </c>
      <c r="DU75" s="484"/>
      <c r="DV75" s="485" t="s">
        <v>258</v>
      </c>
      <c r="DW75" s="486"/>
      <c r="DX75" s="486"/>
      <c r="DY75" s="486"/>
    </row>
    <row r="76" spans="2:129" ht="12" customHeight="1" thickBot="1">
      <c r="B76" s="672"/>
      <c r="C76" s="673"/>
      <c r="D76" s="673"/>
      <c r="E76" s="673"/>
      <c r="F76" s="673"/>
      <c r="G76" s="673"/>
      <c r="H76" s="673"/>
      <c r="I76" s="673"/>
      <c r="J76" s="673"/>
      <c r="K76" s="674"/>
      <c r="L76" s="557"/>
      <c r="M76" s="558"/>
      <c r="N76" s="558"/>
      <c r="O76" s="558"/>
      <c r="P76" s="559"/>
      <c r="Q76" s="550"/>
      <c r="R76" s="443"/>
      <c r="S76" s="442"/>
      <c r="T76" s="443"/>
      <c r="U76" s="442"/>
      <c r="V76" s="443"/>
      <c r="W76" s="442"/>
      <c r="X76" s="443"/>
      <c r="Y76" s="448"/>
      <c r="Z76" s="448"/>
      <c r="AA76" s="448"/>
      <c r="AB76" s="448"/>
      <c r="AC76" s="448"/>
      <c r="AD76" s="448"/>
      <c r="AE76" s="448"/>
      <c r="AF76" s="483"/>
      <c r="AG76" s="489"/>
      <c r="AH76" s="490"/>
      <c r="AI76" s="490"/>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DT76" s="484"/>
      <c r="DU76" s="484"/>
      <c r="DV76" s="485"/>
      <c r="DW76" s="486"/>
      <c r="DX76" s="486"/>
      <c r="DY76" s="486"/>
    </row>
    <row r="77" spans="2:129" ht="12" customHeight="1">
      <c r="B77" s="497"/>
      <c r="C77" s="499"/>
      <c r="D77" s="499"/>
      <c r="E77" s="499"/>
      <c r="F77" s="499"/>
      <c r="G77" s="499"/>
      <c r="H77" s="499"/>
      <c r="I77" s="499"/>
      <c r="J77" s="499"/>
      <c r="K77" s="675"/>
      <c r="L77" s="554" t="s">
        <v>135</v>
      </c>
      <c r="M77" s="555"/>
      <c r="N77" s="555"/>
      <c r="O77" s="555"/>
      <c r="P77" s="556"/>
      <c r="Q77" s="549" t="str">
        <f>IF(入力シート!$M$45="","",IF(($DT$77-7)&lt;=0,"",MID(入力シート!$M$45,$DT$77-7,1)))</f>
        <v/>
      </c>
      <c r="R77" s="441"/>
      <c r="S77" s="440" t="str">
        <f>IF(入力シート!$M$45="","",IF(($DT$77-6)&lt;=0,"",MID(入力シート!$M$45,$DT$77-6,1)))</f>
        <v/>
      </c>
      <c r="T77" s="441"/>
      <c r="U77" s="440" t="str">
        <f>IF(入力シート!$M$45="","",IF(($DT$77-5)&lt;=0,"",MID(入力シート!$M$45,$DT$77-5,1)))</f>
        <v/>
      </c>
      <c r="V77" s="441"/>
      <c r="W77" s="440" t="str">
        <f>IF(入力シート!$M$45="","",IF(($DT$77-4)&lt;=0,"",MID(入力シート!$M$45,$DT$77-4,1)))</f>
        <v/>
      </c>
      <c r="X77" s="441"/>
      <c r="Y77" s="444" t="str">
        <f>IF(入力シート!$M$45="","",IF(($DT$77-3)&lt;=0,"",MID(入力シート!$M$45,$DT$77-3,1)))</f>
        <v/>
      </c>
      <c r="Z77" s="444"/>
      <c r="AA77" s="444" t="str">
        <f>IF(入力シート!$M$45="","",IF(($DT$77-2)&lt;=0,"",MID(入力シート!$M$45,$DT$77-2,1)))</f>
        <v/>
      </c>
      <c r="AB77" s="444"/>
      <c r="AC77" s="444" t="str">
        <f>IF(入力シート!$M$45="","",IF(($DT$77-1)&lt;=0,"",MID(入力シート!$M$45,$DT$77-1,1)))</f>
        <v/>
      </c>
      <c r="AD77" s="444"/>
      <c r="AE77" s="444" t="str">
        <f>IF(入力シート!$M$45="","",IF(($DT$77)&lt;=0,"",MID(入力シート!$M$45,$DT$77,1)))</f>
        <v/>
      </c>
      <c r="AF77" s="482"/>
      <c r="AG77" s="489" t="s">
        <v>134</v>
      </c>
      <c r="AH77" s="490"/>
      <c r="AI77" s="490"/>
      <c r="AJ77" s="111"/>
      <c r="AK77" s="111"/>
      <c r="AL77" s="111"/>
      <c r="AM77" s="128"/>
      <c r="AN77" s="128"/>
      <c r="AO77" s="129"/>
      <c r="AP77" s="129"/>
      <c r="AQ77" s="129"/>
      <c r="AR77" s="129"/>
      <c r="DT77" s="484">
        <f>LEN(入力シート!M45)</f>
        <v>0</v>
      </c>
      <c r="DU77" s="484"/>
      <c r="DV77" s="485" t="s">
        <v>258</v>
      </c>
      <c r="DW77" s="486"/>
      <c r="DX77" s="486"/>
      <c r="DY77" s="486"/>
    </row>
    <row r="78" spans="2:129" ht="12" customHeight="1" thickBot="1">
      <c r="B78" s="500"/>
      <c r="C78" s="501"/>
      <c r="D78" s="501"/>
      <c r="E78" s="501"/>
      <c r="F78" s="501"/>
      <c r="G78" s="501"/>
      <c r="H78" s="501"/>
      <c r="I78" s="501"/>
      <c r="J78" s="501"/>
      <c r="K78" s="676"/>
      <c r="L78" s="557"/>
      <c r="M78" s="558"/>
      <c r="N78" s="558"/>
      <c r="O78" s="558"/>
      <c r="P78" s="559"/>
      <c r="Q78" s="550"/>
      <c r="R78" s="443"/>
      <c r="S78" s="442"/>
      <c r="T78" s="443"/>
      <c r="U78" s="442"/>
      <c r="V78" s="443"/>
      <c r="W78" s="442"/>
      <c r="X78" s="443"/>
      <c r="Y78" s="448"/>
      <c r="Z78" s="448"/>
      <c r="AA78" s="448"/>
      <c r="AB78" s="448"/>
      <c r="AC78" s="448"/>
      <c r="AD78" s="448"/>
      <c r="AE78" s="448"/>
      <c r="AF78" s="483"/>
      <c r="AG78" s="489"/>
      <c r="AH78" s="490"/>
      <c r="AI78" s="490"/>
      <c r="AJ78" s="111"/>
      <c r="AK78" s="111"/>
      <c r="AL78" s="111"/>
      <c r="AM78" s="128"/>
      <c r="AN78" s="128"/>
      <c r="AO78" s="129"/>
      <c r="AP78" s="129"/>
      <c r="AQ78" s="129"/>
      <c r="AR78" s="129"/>
      <c r="DT78" s="484"/>
      <c r="DU78" s="484"/>
      <c r="DV78" s="485"/>
      <c r="DW78" s="486"/>
      <c r="DX78" s="486"/>
      <c r="DY78" s="486"/>
    </row>
    <row r="79" spans="2:129" ht="12" customHeight="1">
      <c r="B79" s="609" t="s">
        <v>136</v>
      </c>
      <c r="C79" s="610"/>
      <c r="D79" s="610"/>
      <c r="E79" s="610"/>
      <c r="F79" s="610"/>
      <c r="G79" s="610"/>
      <c r="H79" s="610"/>
      <c r="I79" s="610"/>
      <c r="J79" s="610"/>
      <c r="K79" s="611"/>
      <c r="L79" s="478"/>
      <c r="M79" s="606" t="str">
        <f>IF(入力シート!$M$43="","",IF(($DT$79-9)&lt;=0,"",MID(入力シート!$M$43,$DT$79-9,1)))</f>
        <v/>
      </c>
      <c r="N79" s="441"/>
      <c r="O79" s="440" t="str">
        <f>IF(入力シート!$M$43="","",IF(($DT$79-8)&lt;=0,"",MID(入力シート!$M$43,$DT$79-8,1)))</f>
        <v/>
      </c>
      <c r="P79" s="441"/>
      <c r="Q79" s="440" t="str">
        <f>IF(入力シート!$M$43="","",IF(($DT$79-7)&lt;=0,"",MID(入力シート!$M$43,$DT$79-7,1)))</f>
        <v/>
      </c>
      <c r="R79" s="441"/>
      <c r="S79" s="440" t="str">
        <f>IF(入力シート!$M$43="","",IF(($DT$79-6)&lt;=0,"",MID(入力シート!$M$43,$DT$79-6,1)))</f>
        <v/>
      </c>
      <c r="T79" s="441"/>
      <c r="U79" s="444" t="str">
        <f>IF(入力シート!$M$43="","",IF(($DT$79-5)&lt;=0,"",MID(入力シート!$M$43,$DT$79-5,1)))</f>
        <v/>
      </c>
      <c r="V79" s="444"/>
      <c r="W79" s="444" t="str">
        <f>IF(入力シート!$M$43="","",IF(($DT$79-4)&lt;=0,"",MID(入力シート!$M$43,$DT$79-4,1)))</f>
        <v/>
      </c>
      <c r="X79" s="444"/>
      <c r="Y79" s="444" t="str">
        <f>IF(入力シート!$M$43="","",IF(($DT$79-3)&lt;=0,"",MID(入力シート!$M$43,$DT$79-3,1)))</f>
        <v/>
      </c>
      <c r="Z79" s="444"/>
      <c r="AA79" s="444" t="str">
        <f>IF(入力シート!$M$43="","",IF(($DT$79-2)&lt;=0,"",MID(入力シート!$M$43,$DT$79-2,1)))</f>
        <v/>
      </c>
      <c r="AB79" s="444"/>
      <c r="AC79" s="444" t="str">
        <f>IF(入力シート!$M$43="","",IF(($DT$79-1)&lt;=0,"",MID(入力シート!$M$43,$DT$79-1,1)))</f>
        <v/>
      </c>
      <c r="AD79" s="444"/>
      <c r="AE79" s="444" t="str">
        <f>IF(入力シート!$M$43="","",IF(($DT$79)&lt;=0,"",MID(入力シート!$M$43,$DT$79,1)))</f>
        <v/>
      </c>
      <c r="AF79" s="482"/>
      <c r="AG79" s="490" t="s">
        <v>86</v>
      </c>
      <c r="AH79" s="490"/>
      <c r="AI79" s="490"/>
      <c r="AJ79" s="111"/>
      <c r="AK79" s="111"/>
      <c r="AL79" s="111"/>
      <c r="AM79" s="111"/>
      <c r="AN79" s="111"/>
      <c r="AO79" s="111"/>
      <c r="AP79" s="111"/>
      <c r="AQ79" s="111"/>
      <c r="AR79" s="111"/>
      <c r="DT79" s="484">
        <f>LEN(入力シート!M43)</f>
        <v>0</v>
      </c>
      <c r="DU79" s="484"/>
      <c r="DV79" s="485" t="s">
        <v>258</v>
      </c>
      <c r="DW79" s="486"/>
      <c r="DX79" s="486"/>
      <c r="DY79" s="486"/>
    </row>
    <row r="80" spans="2:129" ht="12" customHeight="1" thickBot="1">
      <c r="B80" s="612"/>
      <c r="C80" s="613"/>
      <c r="D80" s="613"/>
      <c r="E80" s="613"/>
      <c r="F80" s="613"/>
      <c r="G80" s="613"/>
      <c r="H80" s="613"/>
      <c r="I80" s="613"/>
      <c r="J80" s="613"/>
      <c r="K80" s="614"/>
      <c r="L80" s="479"/>
      <c r="M80" s="607"/>
      <c r="N80" s="443"/>
      <c r="O80" s="442"/>
      <c r="P80" s="443"/>
      <c r="Q80" s="442"/>
      <c r="R80" s="443"/>
      <c r="S80" s="442"/>
      <c r="T80" s="443"/>
      <c r="U80" s="448"/>
      <c r="V80" s="448"/>
      <c r="W80" s="448"/>
      <c r="X80" s="448"/>
      <c r="Y80" s="448"/>
      <c r="Z80" s="448"/>
      <c r="AA80" s="448"/>
      <c r="AB80" s="448"/>
      <c r="AC80" s="448"/>
      <c r="AD80" s="448"/>
      <c r="AE80" s="448"/>
      <c r="AF80" s="483"/>
      <c r="AG80" s="490"/>
      <c r="AH80" s="490"/>
      <c r="AI80" s="490"/>
      <c r="AJ80" s="111"/>
      <c r="AK80" s="111"/>
      <c r="AL80" s="111"/>
      <c r="AM80" s="111"/>
      <c r="AN80" s="111"/>
      <c r="AO80" s="111"/>
      <c r="AP80" s="111"/>
      <c r="AQ80" s="111"/>
      <c r="AR80" s="111"/>
      <c r="DT80" s="484"/>
      <c r="DU80" s="484"/>
      <c r="DV80" s="485"/>
      <c r="DW80" s="486"/>
      <c r="DX80" s="486"/>
      <c r="DY80" s="486"/>
    </row>
    <row r="81" spans="1:64" ht="12" customHeight="1">
      <c r="B81" s="126"/>
      <c r="C81" s="126"/>
      <c r="D81" s="126"/>
      <c r="E81" s="126"/>
      <c r="F81" s="126"/>
      <c r="G81" s="126"/>
      <c r="H81" s="126"/>
      <c r="I81" s="126"/>
      <c r="J81" s="126"/>
      <c r="K81" s="126"/>
      <c r="L81" s="117"/>
      <c r="M81" s="117"/>
      <c r="N81" s="117"/>
      <c r="O81" s="117"/>
      <c r="P81" s="117"/>
      <c r="Q81" s="111"/>
      <c r="R81" s="111"/>
      <c r="W81" s="104"/>
      <c r="X81" s="104"/>
      <c r="Y81" s="104"/>
      <c r="Z81" s="111"/>
      <c r="AA81" s="104"/>
      <c r="AB81" s="104"/>
      <c r="AC81" s="104"/>
      <c r="AD81" s="104"/>
      <c r="AE81" s="104"/>
      <c r="AF81" s="104"/>
      <c r="AG81" s="104"/>
      <c r="AH81" s="104"/>
      <c r="AI81" s="104"/>
      <c r="AJ81" s="104"/>
      <c r="AK81" s="104"/>
      <c r="AL81" s="104"/>
      <c r="AM81" s="104"/>
      <c r="AN81" s="104"/>
      <c r="AO81" s="104"/>
      <c r="AP81" s="104"/>
    </row>
    <row r="82" spans="1:64" ht="12" customHeight="1">
      <c r="B82" s="126"/>
      <c r="C82" s="126"/>
      <c r="D82" s="126"/>
      <c r="E82" s="126"/>
      <c r="F82" s="126"/>
      <c r="G82" s="126"/>
      <c r="H82" s="126"/>
      <c r="I82" s="126"/>
      <c r="J82" s="126"/>
      <c r="K82" s="126"/>
      <c r="L82" s="117"/>
      <c r="M82" s="117"/>
      <c r="N82" s="117"/>
      <c r="O82" s="117"/>
      <c r="P82" s="117"/>
      <c r="Q82" s="111"/>
      <c r="R82" s="111"/>
      <c r="W82" s="104"/>
      <c r="X82" s="104"/>
      <c r="Y82" s="104"/>
      <c r="Z82" s="111"/>
      <c r="AA82" s="104"/>
      <c r="AB82" s="104"/>
      <c r="AC82" s="104"/>
      <c r="AD82" s="104"/>
      <c r="AE82" s="104"/>
      <c r="AF82" s="104"/>
      <c r="AG82" s="104"/>
      <c r="AH82" s="104"/>
      <c r="AI82" s="104"/>
      <c r="AJ82" s="104"/>
      <c r="AK82" s="104"/>
      <c r="AL82" s="104"/>
      <c r="AM82" s="104"/>
      <c r="AN82" s="104"/>
      <c r="AO82" s="104"/>
      <c r="AP82" s="104"/>
    </row>
    <row r="83" spans="1:64" ht="12" customHeight="1">
      <c r="B83" s="126"/>
      <c r="C83" s="126"/>
      <c r="D83" s="126"/>
      <c r="E83" s="126"/>
      <c r="F83" s="126"/>
      <c r="G83" s="126"/>
      <c r="H83" s="126"/>
      <c r="I83" s="126"/>
      <c r="J83" s="126"/>
      <c r="K83" s="126"/>
      <c r="L83" s="117"/>
      <c r="M83" s="117"/>
      <c r="N83" s="117"/>
      <c r="O83" s="117"/>
      <c r="P83" s="117"/>
      <c r="Q83" s="111"/>
      <c r="R83" s="111"/>
      <c r="W83" s="104"/>
      <c r="X83" s="104"/>
      <c r="Y83" s="104"/>
      <c r="Z83" s="111"/>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row>
    <row r="84" spans="1:64" ht="12" customHeight="1">
      <c r="B84" s="126"/>
      <c r="C84" s="126"/>
      <c r="D84" s="126"/>
      <c r="E84" s="126"/>
      <c r="F84" s="126"/>
      <c r="G84" s="126"/>
      <c r="H84" s="126"/>
      <c r="I84" s="126"/>
      <c r="J84" s="126"/>
      <c r="K84" s="126"/>
      <c r="L84" s="117"/>
      <c r="M84" s="117"/>
      <c r="N84" s="117"/>
      <c r="O84" s="117"/>
      <c r="P84" s="117"/>
      <c r="Q84" s="111"/>
      <c r="R84" s="111"/>
      <c r="W84" s="104"/>
      <c r="X84" s="104"/>
      <c r="Y84" s="104"/>
      <c r="Z84" s="111"/>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row>
    <row r="85" spans="1:64" ht="12" customHeight="1">
      <c r="B85" s="126"/>
      <c r="C85" s="126"/>
      <c r="D85" s="126"/>
      <c r="E85" s="126"/>
      <c r="F85" s="126"/>
      <c r="G85" s="126"/>
      <c r="H85" s="126"/>
      <c r="I85" s="126"/>
      <c r="J85" s="126"/>
      <c r="K85" s="126"/>
      <c r="L85" s="117"/>
      <c r="M85" s="117"/>
      <c r="N85" s="117"/>
      <c r="O85" s="117"/>
      <c r="P85" s="117"/>
      <c r="Q85" s="111"/>
      <c r="R85" s="111"/>
      <c r="W85" s="104"/>
      <c r="X85" s="104"/>
      <c r="Y85" s="104"/>
      <c r="Z85" s="111"/>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row>
    <row r="86" spans="1:64" ht="12" customHeight="1">
      <c r="B86" s="126"/>
      <c r="C86" s="126"/>
      <c r="D86" s="126"/>
      <c r="E86" s="126"/>
      <c r="F86" s="126"/>
      <c r="G86" s="126"/>
      <c r="H86" s="126"/>
      <c r="I86" s="126"/>
      <c r="J86" s="126"/>
      <c r="K86" s="126"/>
      <c r="L86" s="117"/>
      <c r="M86" s="117"/>
      <c r="N86" s="117"/>
      <c r="O86" s="117"/>
      <c r="P86" s="117"/>
      <c r="Q86" s="111"/>
      <c r="R86" s="111"/>
      <c r="W86" s="104"/>
      <c r="X86" s="104"/>
      <c r="Y86" s="104"/>
      <c r="Z86" s="111"/>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row>
    <row r="87" spans="1:64" ht="12" customHeight="1">
      <c r="B87" s="126"/>
      <c r="C87" s="126"/>
      <c r="D87" s="126"/>
      <c r="E87" s="126"/>
      <c r="F87" s="126"/>
      <c r="G87" s="126"/>
      <c r="H87" s="126"/>
      <c r="I87" s="126"/>
      <c r="J87" s="126"/>
      <c r="K87" s="126"/>
      <c r="L87" s="117"/>
      <c r="M87" s="117"/>
      <c r="N87" s="117"/>
      <c r="O87" s="117"/>
      <c r="P87" s="117"/>
      <c r="Q87" s="111"/>
      <c r="R87" s="111"/>
      <c r="W87" s="104"/>
      <c r="X87" s="104"/>
      <c r="Y87" s="104"/>
      <c r="Z87" s="111"/>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row>
    <row r="88" spans="1:64" ht="12" customHeight="1">
      <c r="B88" s="126"/>
      <c r="C88" s="126"/>
      <c r="D88" s="126"/>
      <c r="E88" s="126"/>
      <c r="F88" s="126"/>
      <c r="G88" s="126"/>
      <c r="H88" s="126"/>
      <c r="I88" s="126"/>
      <c r="J88" s="126"/>
      <c r="K88" s="126"/>
      <c r="L88" s="117"/>
      <c r="M88" s="117"/>
      <c r="N88" s="117"/>
      <c r="O88" s="117"/>
      <c r="P88" s="117"/>
      <c r="Q88" s="111"/>
      <c r="R88" s="111"/>
      <c r="W88" s="104"/>
      <c r="X88" s="104"/>
      <c r="Y88" s="104"/>
      <c r="Z88" s="111"/>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row>
    <row r="89" spans="1:64" ht="12" customHeight="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row>
    <row r="90" spans="1:64" ht="12" customHeight="1">
      <c r="B90" s="126"/>
      <c r="C90" s="126"/>
      <c r="D90" s="126"/>
      <c r="E90" s="126"/>
      <c r="F90" s="126"/>
      <c r="G90" s="126"/>
      <c r="H90" s="126"/>
      <c r="I90" s="126"/>
      <c r="J90" s="126"/>
      <c r="K90" s="126"/>
      <c r="L90" s="117"/>
      <c r="M90" s="117"/>
      <c r="N90" s="117"/>
      <c r="O90" s="117"/>
      <c r="P90" s="117"/>
      <c r="Q90" s="111"/>
      <c r="R90" s="111"/>
      <c r="S90" s="111"/>
      <c r="T90" s="111"/>
      <c r="U90" s="111"/>
      <c r="V90" s="111"/>
      <c r="W90" s="111"/>
      <c r="X90" s="111"/>
      <c r="Y90" s="111"/>
      <c r="Z90" s="111"/>
      <c r="AA90" s="111"/>
      <c r="AB90" s="111"/>
      <c r="AC90" s="111"/>
      <c r="AD90" s="111"/>
      <c r="AE90" s="111"/>
      <c r="AF90" s="111"/>
      <c r="AG90" s="130"/>
      <c r="AH90" s="130"/>
      <c r="BF90" s="111"/>
      <c r="BG90" s="111"/>
      <c r="BH90" s="111"/>
      <c r="BI90" s="111"/>
      <c r="BJ90" s="111"/>
      <c r="BK90" s="111"/>
      <c r="BL90" s="111"/>
    </row>
    <row r="91" spans="1:64" ht="12" customHeight="1">
      <c r="B91" s="126"/>
      <c r="C91" s="126"/>
      <c r="D91" s="126"/>
      <c r="E91" s="126"/>
      <c r="F91" s="126"/>
      <c r="G91" s="126"/>
      <c r="H91" s="126"/>
      <c r="I91" s="126"/>
      <c r="J91" s="126"/>
      <c r="K91" s="126"/>
      <c r="L91" s="117"/>
      <c r="M91" s="117"/>
      <c r="N91" s="117"/>
      <c r="O91" s="117"/>
      <c r="P91" s="117"/>
      <c r="Q91" s="111"/>
      <c r="R91" s="111"/>
      <c r="S91" s="111"/>
      <c r="T91" s="111"/>
      <c r="U91" s="111"/>
      <c r="V91" s="111"/>
      <c r="W91" s="111"/>
      <c r="X91" s="111"/>
      <c r="Y91" s="111"/>
      <c r="Z91" s="111"/>
      <c r="AA91" s="111"/>
      <c r="AB91" s="111"/>
      <c r="AC91" s="111"/>
      <c r="AD91" s="111"/>
      <c r="AE91" s="111"/>
      <c r="AF91" s="111"/>
      <c r="AG91" s="130"/>
      <c r="AH91" s="130"/>
      <c r="BF91" s="111"/>
      <c r="BG91" s="111"/>
      <c r="BH91" s="111"/>
      <c r="BI91" s="111"/>
      <c r="BJ91" s="111"/>
      <c r="BK91" s="111"/>
      <c r="BL91" s="111"/>
    </row>
    <row r="92" spans="1:64" ht="12" customHeight="1">
      <c r="A92" s="131"/>
      <c r="B92" s="104"/>
      <c r="C92" s="104"/>
      <c r="D92" s="104"/>
      <c r="E92" s="104"/>
      <c r="F92" s="104"/>
      <c r="G92" s="132"/>
      <c r="H92" s="132"/>
      <c r="I92" s="132"/>
      <c r="J92" s="677" t="s">
        <v>137</v>
      </c>
      <c r="K92" s="677"/>
      <c r="L92" s="677"/>
      <c r="M92" s="677"/>
      <c r="N92" s="677"/>
      <c r="O92" s="677"/>
      <c r="P92" s="677"/>
      <c r="Q92" s="677"/>
      <c r="R92" s="677"/>
      <c r="S92" s="677"/>
      <c r="T92" s="677"/>
      <c r="U92" s="677"/>
      <c r="V92" s="677"/>
      <c r="W92" s="677"/>
      <c r="X92" s="677"/>
      <c r="Y92" s="677"/>
      <c r="Z92" s="677"/>
      <c r="AA92" s="677"/>
      <c r="AB92" s="677"/>
      <c r="AC92" s="677"/>
      <c r="AD92" s="677"/>
      <c r="AE92" s="677"/>
      <c r="AF92" s="677"/>
      <c r="AG92" s="677"/>
      <c r="AH92" s="677"/>
      <c r="AI92" s="677"/>
      <c r="AJ92" s="677"/>
      <c r="AK92" s="677"/>
      <c r="AL92" s="677"/>
      <c r="AM92" s="677"/>
      <c r="AN92" s="677"/>
      <c r="AO92" s="677"/>
      <c r="AP92" s="677"/>
      <c r="AQ92" s="677"/>
      <c r="AR92" s="677"/>
      <c r="AS92" s="677"/>
      <c r="AT92" s="677"/>
      <c r="AU92" s="677"/>
      <c r="AV92" s="677"/>
      <c r="AW92" s="677"/>
      <c r="AX92" s="677"/>
      <c r="AY92" s="677"/>
      <c r="AZ92" s="677"/>
      <c r="BA92" s="677"/>
      <c r="BB92" s="523" t="s">
        <v>138</v>
      </c>
      <c r="BC92" s="523"/>
      <c r="BD92" s="523"/>
      <c r="BE92" s="523"/>
      <c r="BF92" s="523"/>
      <c r="BG92" s="523"/>
      <c r="BH92" s="523"/>
      <c r="BI92" s="523"/>
      <c r="BJ92" s="523"/>
    </row>
    <row r="93" spans="1:64" ht="12" customHeight="1">
      <c r="A93" s="131"/>
      <c r="B93" s="104"/>
      <c r="C93" s="104"/>
      <c r="D93" s="104"/>
      <c r="E93" s="104"/>
      <c r="F93" s="104"/>
      <c r="G93" s="132"/>
      <c r="H93" s="132"/>
      <c r="I93" s="132"/>
      <c r="J93" s="677"/>
      <c r="K93" s="677"/>
      <c r="L93" s="677"/>
      <c r="M93" s="677"/>
      <c r="N93" s="677"/>
      <c r="O93" s="677"/>
      <c r="P93" s="677"/>
      <c r="Q93" s="677"/>
      <c r="R93" s="677"/>
      <c r="S93" s="677"/>
      <c r="T93" s="677"/>
      <c r="U93" s="677"/>
      <c r="V93" s="677"/>
      <c r="W93" s="677"/>
      <c r="X93" s="677"/>
      <c r="Y93" s="677"/>
      <c r="Z93" s="677"/>
      <c r="AA93" s="677"/>
      <c r="AB93" s="677"/>
      <c r="AC93" s="677"/>
      <c r="AD93" s="677"/>
      <c r="AE93" s="677"/>
      <c r="AF93" s="677"/>
      <c r="AG93" s="677"/>
      <c r="AH93" s="677"/>
      <c r="AI93" s="677"/>
      <c r="AJ93" s="677"/>
      <c r="AK93" s="677"/>
      <c r="AL93" s="677"/>
      <c r="AM93" s="677"/>
      <c r="AN93" s="677"/>
      <c r="AO93" s="677"/>
      <c r="AP93" s="677"/>
      <c r="AQ93" s="677"/>
      <c r="AR93" s="677"/>
      <c r="AS93" s="677"/>
      <c r="AT93" s="677"/>
      <c r="AU93" s="677"/>
      <c r="AV93" s="677"/>
      <c r="AW93" s="677"/>
      <c r="AX93" s="677"/>
      <c r="AY93" s="677"/>
      <c r="AZ93" s="677"/>
      <c r="BA93" s="677"/>
      <c r="BE93" s="105" t="s">
        <v>112</v>
      </c>
      <c r="BF93" s="105"/>
      <c r="BG93" s="105"/>
      <c r="BH93" s="105"/>
      <c r="BI93" s="105"/>
    </row>
    <row r="94" spans="1:64" ht="12" customHeight="1">
      <c r="A94" s="131"/>
      <c r="B94" s="502" t="s">
        <v>97</v>
      </c>
      <c r="C94" s="502"/>
      <c r="D94" s="502"/>
      <c r="E94" s="502"/>
      <c r="F94" s="502"/>
      <c r="G94" s="461" t="s">
        <v>297</v>
      </c>
      <c r="H94" s="461"/>
      <c r="I94" s="461"/>
      <c r="J94" s="461"/>
      <c r="K94" s="461"/>
      <c r="L94" s="461"/>
      <c r="M94" s="461"/>
      <c r="N94" s="461"/>
      <c r="O94" s="461"/>
      <c r="P94" s="461"/>
      <c r="Q94" s="461"/>
      <c r="R94" s="461"/>
      <c r="S94" s="111"/>
      <c r="T94" s="111"/>
      <c r="U94" s="111"/>
      <c r="V94" s="111"/>
      <c r="AY94" s="132"/>
      <c r="AZ94" s="132"/>
      <c r="BA94" s="132"/>
      <c r="BE94" s="105"/>
      <c r="BF94" s="105"/>
      <c r="BG94" s="105"/>
      <c r="BH94" s="105"/>
      <c r="BI94" s="105"/>
    </row>
    <row r="95" spans="1:64" ht="12" customHeight="1">
      <c r="A95" s="131"/>
      <c r="B95" s="502"/>
      <c r="C95" s="502"/>
      <c r="D95" s="502"/>
      <c r="E95" s="502"/>
      <c r="F95" s="502"/>
      <c r="G95" s="461"/>
      <c r="H95" s="461"/>
      <c r="I95" s="461"/>
      <c r="J95" s="461"/>
      <c r="K95" s="461"/>
      <c r="L95" s="461"/>
      <c r="M95" s="461"/>
      <c r="N95" s="461"/>
      <c r="O95" s="461"/>
      <c r="P95" s="461"/>
      <c r="Q95" s="461"/>
      <c r="R95" s="461"/>
      <c r="S95" s="111"/>
      <c r="T95" s="111"/>
      <c r="U95" s="111"/>
      <c r="V95" s="111"/>
      <c r="AB95" s="598" t="s">
        <v>124</v>
      </c>
      <c r="AC95" s="598"/>
      <c r="AD95" s="598"/>
      <c r="AE95" s="598"/>
      <c r="AF95" s="598"/>
      <c r="AG95" s="598"/>
      <c r="AH95" s="127"/>
      <c r="AI95" s="127"/>
      <c r="AJ95" s="595" t="str">
        <f>IF(入力シート!$I$6="","",入力シート!$I$6)</f>
        <v/>
      </c>
      <c r="AK95" s="595"/>
      <c r="AL95" s="595"/>
      <c r="AM95" s="595"/>
      <c r="AN95" s="595"/>
      <c r="AO95" s="595"/>
      <c r="AP95" s="595"/>
      <c r="AQ95" s="595"/>
      <c r="AR95" s="595"/>
      <c r="AS95" s="595"/>
      <c r="AT95" s="595"/>
      <c r="AU95" s="595"/>
      <c r="AV95" s="595"/>
      <c r="AW95" s="127"/>
      <c r="AX95" s="127"/>
      <c r="AY95" s="132"/>
      <c r="AZ95" s="132"/>
      <c r="BA95" s="132"/>
      <c r="BE95" s="105"/>
      <c r="BF95" s="105"/>
      <c r="BG95" s="105"/>
      <c r="BH95" s="105"/>
      <c r="BI95" s="105"/>
    </row>
    <row r="96" spans="1:64" ht="12" customHeight="1" thickBot="1">
      <c r="A96" s="131"/>
      <c r="B96" s="117"/>
      <c r="C96" s="117"/>
      <c r="D96" s="117"/>
      <c r="E96" s="117"/>
      <c r="F96" s="117"/>
      <c r="G96" s="111"/>
      <c r="H96" s="111"/>
      <c r="I96" s="111"/>
      <c r="J96" s="111"/>
      <c r="K96" s="111"/>
      <c r="L96" s="111"/>
      <c r="M96" s="111"/>
      <c r="N96" s="111"/>
      <c r="O96" s="111"/>
      <c r="P96" s="111"/>
      <c r="Q96" s="111"/>
      <c r="R96" s="111"/>
      <c r="S96" s="111"/>
      <c r="T96" s="111"/>
      <c r="U96" s="111"/>
      <c r="V96" s="111"/>
      <c r="AC96" s="133"/>
      <c r="AD96" s="133"/>
      <c r="AE96" s="133"/>
      <c r="AF96" s="133"/>
      <c r="AG96" s="133"/>
      <c r="AH96" s="134"/>
      <c r="AI96" s="134"/>
      <c r="AJ96" s="135"/>
      <c r="AK96" s="135"/>
      <c r="AL96" s="135"/>
      <c r="AM96" s="135"/>
      <c r="AN96" s="135"/>
      <c r="AO96" s="135"/>
      <c r="AP96" s="135"/>
      <c r="AQ96" s="135"/>
      <c r="AR96" s="135"/>
      <c r="AS96" s="135"/>
      <c r="AT96" s="135"/>
      <c r="AU96" s="135"/>
      <c r="AV96" s="135"/>
      <c r="AW96" s="134"/>
      <c r="AX96" s="134"/>
      <c r="AY96" s="132"/>
      <c r="AZ96" s="132"/>
      <c r="BA96" s="132"/>
      <c r="BE96" s="105"/>
      <c r="BF96" s="105"/>
      <c r="BG96" s="105"/>
      <c r="BH96" s="105"/>
      <c r="BI96" s="105"/>
    </row>
    <row r="97" spans="1:62" ht="12" customHeight="1">
      <c r="B97" s="110"/>
      <c r="C97" s="493" t="s">
        <v>139</v>
      </c>
      <c r="D97" s="494"/>
      <c r="E97" s="494"/>
      <c r="F97" s="494"/>
      <c r="G97" s="494"/>
      <c r="H97" s="494"/>
      <c r="I97" s="494"/>
      <c r="J97" s="494"/>
      <c r="K97" s="494"/>
      <c r="L97" s="655" t="str">
        <f>IF(入力シート!$K$36="","",MID(入力シート!$K$36,1,1))</f>
        <v>0</v>
      </c>
      <c r="M97" s="641"/>
      <c r="N97" s="641" t="str">
        <f>IF(入力シート!$K$36="","",MID(入力シート!$K$36,2,1))</f>
        <v>0</v>
      </c>
      <c r="O97" s="641"/>
      <c r="P97" s="657" t="s">
        <v>140</v>
      </c>
      <c r="Q97" s="657"/>
      <c r="R97" s="641" t="str">
        <f>IF(入力シート!$M$36="","",MID(入力シート!$M$36,1,1))</f>
        <v>1</v>
      </c>
      <c r="S97" s="641"/>
      <c r="T97" s="641" t="str">
        <f>IF(入力シート!$M$36="","",MID(入力シート!$M$36,2,1))</f>
        <v>2</v>
      </c>
      <c r="U97" s="641"/>
      <c r="V97" s="641" t="str">
        <f>IF(入力シート!$M$36="","",MID(入力シート!$M$36,3,1))</f>
        <v>3</v>
      </c>
      <c r="W97" s="641"/>
      <c r="X97" s="641" t="str">
        <f>IF(入力シート!$M$36="","",MID(入力シート!$M$36,4,1))</f>
        <v>4</v>
      </c>
      <c r="Y97" s="641"/>
      <c r="Z97" s="641" t="str">
        <f>IF(入力シート!$M$36="","",MID(入力シート!$M$36,5,1))</f>
        <v>5</v>
      </c>
      <c r="AA97" s="641"/>
      <c r="AB97" s="641" t="str">
        <f>IF(入力シート!$M$36="","",MID(入力シート!$M$36,6,1))</f>
        <v>6</v>
      </c>
      <c r="AC97" s="642"/>
      <c r="AD97" s="493" t="s">
        <v>365</v>
      </c>
      <c r="AE97" s="494"/>
      <c r="AF97" s="494"/>
      <c r="AG97" s="494"/>
      <c r="AH97" s="494"/>
      <c r="AI97" s="494"/>
      <c r="AJ97" s="494"/>
      <c r="AK97" s="494"/>
      <c r="AL97" s="494"/>
      <c r="AM97" s="659">
        <f>入力シート!Y36</f>
        <v>0</v>
      </c>
      <c r="AN97" s="660"/>
      <c r="AO97" s="660"/>
      <c r="AP97" s="660"/>
      <c r="AQ97" s="660"/>
      <c r="AR97" s="660"/>
      <c r="AS97" s="660"/>
      <c r="AT97" s="660"/>
      <c r="AU97" s="660"/>
      <c r="AV97" s="660"/>
      <c r="AW97" s="660"/>
      <c r="AX97" s="660"/>
      <c r="AY97" s="661"/>
      <c r="AZ97" s="136"/>
      <c r="BA97" s="136"/>
      <c r="BB97" s="136"/>
      <c r="BC97" s="136"/>
      <c r="BD97" s="136"/>
      <c r="BE97" s="136"/>
      <c r="BF97" s="136"/>
      <c r="BG97" s="136"/>
      <c r="BH97" s="136"/>
      <c r="BI97" s="136"/>
      <c r="BJ97" s="136"/>
    </row>
    <row r="98" spans="1:62" ht="12" customHeight="1" thickBot="1">
      <c r="B98" s="110"/>
      <c r="C98" s="505"/>
      <c r="D98" s="506"/>
      <c r="E98" s="506"/>
      <c r="F98" s="506"/>
      <c r="G98" s="506"/>
      <c r="H98" s="506"/>
      <c r="I98" s="506"/>
      <c r="J98" s="506"/>
      <c r="K98" s="506"/>
      <c r="L98" s="656"/>
      <c r="M98" s="643"/>
      <c r="N98" s="643"/>
      <c r="O98" s="643"/>
      <c r="P98" s="658"/>
      <c r="Q98" s="658"/>
      <c r="R98" s="643"/>
      <c r="S98" s="643"/>
      <c r="T98" s="643"/>
      <c r="U98" s="643"/>
      <c r="V98" s="643"/>
      <c r="W98" s="643"/>
      <c r="X98" s="643"/>
      <c r="Y98" s="643"/>
      <c r="Z98" s="643"/>
      <c r="AA98" s="643"/>
      <c r="AB98" s="643"/>
      <c r="AC98" s="644"/>
      <c r="AD98" s="505"/>
      <c r="AE98" s="506"/>
      <c r="AF98" s="506"/>
      <c r="AG98" s="506"/>
      <c r="AH98" s="506"/>
      <c r="AI98" s="506"/>
      <c r="AJ98" s="506"/>
      <c r="AK98" s="506"/>
      <c r="AL98" s="506"/>
      <c r="AM98" s="662"/>
      <c r="AN98" s="663"/>
      <c r="AO98" s="663"/>
      <c r="AP98" s="663"/>
      <c r="AQ98" s="663"/>
      <c r="AR98" s="663"/>
      <c r="AS98" s="663"/>
      <c r="AT98" s="663"/>
      <c r="AU98" s="663"/>
      <c r="AV98" s="663"/>
      <c r="AW98" s="663"/>
      <c r="AX98" s="663"/>
      <c r="AY98" s="664"/>
      <c r="AZ98" s="136"/>
      <c r="BA98" s="136"/>
      <c r="BB98" s="136"/>
      <c r="BC98" s="136"/>
      <c r="BD98" s="136"/>
      <c r="BE98" s="136"/>
      <c r="BF98" s="136"/>
      <c r="BG98" s="136"/>
      <c r="BH98" s="136"/>
      <c r="BI98" s="136"/>
      <c r="BJ98" s="136"/>
    </row>
    <row r="99" spans="1:62" ht="12" customHeight="1">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row>
    <row r="100" spans="1:62" ht="30" customHeight="1">
      <c r="B100" s="117"/>
      <c r="C100" s="645" t="s">
        <v>377</v>
      </c>
      <c r="D100" s="645"/>
      <c r="E100" s="645"/>
      <c r="F100" s="645"/>
      <c r="G100" s="645"/>
      <c r="H100" s="645"/>
      <c r="I100" s="645"/>
      <c r="J100" s="645"/>
      <c r="K100" s="645"/>
      <c r="L100" s="645"/>
      <c r="M100" s="645"/>
      <c r="N100" s="645"/>
      <c r="O100" s="645"/>
      <c r="P100" s="645"/>
      <c r="Q100" s="645"/>
      <c r="R100" s="645"/>
      <c r="S100" s="645"/>
      <c r="T100" s="645"/>
      <c r="U100" s="645"/>
      <c r="V100" s="645"/>
      <c r="W100" s="645"/>
      <c r="X100" s="645"/>
      <c r="Y100" s="645"/>
      <c r="Z100" s="645"/>
      <c r="AA100" s="645"/>
      <c r="AB100" s="645"/>
      <c r="AC100" s="645"/>
      <c r="AD100" s="645"/>
      <c r="AE100" s="645"/>
      <c r="AF100" s="645"/>
      <c r="AG100" s="645"/>
      <c r="AH100" s="645"/>
      <c r="AI100" s="645"/>
      <c r="AJ100" s="645"/>
      <c r="AK100" s="645"/>
      <c r="AL100" s="645"/>
      <c r="AM100" s="645"/>
      <c r="AN100" s="645"/>
      <c r="AO100" s="645"/>
      <c r="AP100" s="645"/>
      <c r="AQ100" s="645"/>
      <c r="AR100" s="645"/>
      <c r="AS100" s="645"/>
      <c r="AT100" s="645"/>
      <c r="AU100" s="645"/>
      <c r="AV100" s="645"/>
      <c r="AW100" s="645"/>
      <c r="AX100" s="645"/>
      <c r="AY100" s="645"/>
      <c r="AZ100" s="645"/>
      <c r="BA100" s="645"/>
      <c r="BB100" s="645"/>
      <c r="BC100" s="645"/>
      <c r="BD100" s="645"/>
      <c r="BE100" s="645"/>
      <c r="BF100" s="645"/>
      <c r="BG100" s="645"/>
      <c r="BH100" s="645"/>
      <c r="BI100" s="645"/>
    </row>
    <row r="101" spans="1:62" ht="30" customHeight="1">
      <c r="B101" s="110"/>
      <c r="C101" s="645"/>
      <c r="D101" s="645"/>
      <c r="E101" s="645"/>
      <c r="F101" s="645"/>
      <c r="G101" s="645"/>
      <c r="H101" s="645"/>
      <c r="I101" s="645"/>
      <c r="J101" s="645"/>
      <c r="K101" s="645"/>
      <c r="L101" s="645"/>
      <c r="M101" s="645"/>
      <c r="N101" s="645"/>
      <c r="O101" s="645"/>
      <c r="P101" s="645"/>
      <c r="Q101" s="645"/>
      <c r="R101" s="645"/>
      <c r="S101" s="645"/>
      <c r="T101" s="645"/>
      <c r="U101" s="645"/>
      <c r="V101" s="645"/>
      <c r="W101" s="645"/>
      <c r="X101" s="645"/>
      <c r="Y101" s="645"/>
      <c r="Z101" s="645"/>
      <c r="AA101" s="645"/>
      <c r="AB101" s="645"/>
      <c r="AC101" s="645"/>
      <c r="AD101" s="645"/>
      <c r="AE101" s="645"/>
      <c r="AF101" s="645"/>
      <c r="AG101" s="645"/>
      <c r="AH101" s="645"/>
      <c r="AI101" s="645"/>
      <c r="AJ101" s="645"/>
      <c r="AK101" s="645"/>
      <c r="AL101" s="645"/>
      <c r="AM101" s="645"/>
      <c r="AN101" s="645"/>
      <c r="AO101" s="645"/>
      <c r="AP101" s="645"/>
      <c r="AQ101" s="645"/>
      <c r="AR101" s="645"/>
      <c r="AS101" s="645"/>
      <c r="AT101" s="645"/>
      <c r="AU101" s="645"/>
      <c r="AV101" s="645"/>
      <c r="AW101" s="645"/>
      <c r="AX101" s="645"/>
      <c r="AY101" s="645"/>
      <c r="AZ101" s="645"/>
      <c r="BA101" s="645"/>
      <c r="BB101" s="645"/>
      <c r="BC101" s="645"/>
      <c r="BD101" s="645"/>
      <c r="BE101" s="645"/>
      <c r="BF101" s="645"/>
      <c r="BG101" s="645"/>
      <c r="BH101" s="645"/>
      <c r="BI101" s="645"/>
    </row>
    <row r="102" spans="1:62" ht="12" customHeight="1">
      <c r="B102" s="110"/>
      <c r="C102" s="646" t="s">
        <v>141</v>
      </c>
      <c r="D102" s="647"/>
      <c r="E102" s="647"/>
      <c r="F102" s="648"/>
      <c r="G102" s="646" t="s">
        <v>142</v>
      </c>
      <c r="H102" s="615"/>
      <c r="I102" s="615"/>
      <c r="J102" s="615"/>
      <c r="K102" s="615"/>
      <c r="L102" s="615"/>
      <c r="M102" s="615"/>
      <c r="N102" s="615"/>
      <c r="O102" s="615"/>
      <c r="P102" s="615"/>
      <c r="Q102" s="615"/>
      <c r="R102" s="615"/>
      <c r="S102" s="615"/>
      <c r="T102" s="649"/>
      <c r="U102" s="646" t="s">
        <v>143</v>
      </c>
      <c r="V102" s="651"/>
      <c r="W102" s="651"/>
      <c r="X102" s="652"/>
      <c r="Z102" s="126"/>
      <c r="AA102" s="134"/>
      <c r="AB102" s="126"/>
      <c r="AC102" s="134"/>
      <c r="AD102" s="646" t="s">
        <v>141</v>
      </c>
      <c r="AE102" s="647"/>
      <c r="AF102" s="647"/>
      <c r="AG102" s="648"/>
      <c r="AH102" s="646" t="s">
        <v>142</v>
      </c>
      <c r="AI102" s="615"/>
      <c r="AJ102" s="615"/>
      <c r="AK102" s="615"/>
      <c r="AL102" s="615"/>
      <c r="AM102" s="615"/>
      <c r="AN102" s="615"/>
      <c r="AO102" s="615"/>
      <c r="AP102" s="615"/>
      <c r="AQ102" s="615"/>
      <c r="AR102" s="615"/>
      <c r="AS102" s="615"/>
      <c r="AT102" s="615"/>
      <c r="AU102" s="649"/>
      <c r="AV102" s="646" t="s">
        <v>143</v>
      </c>
      <c r="AW102" s="651"/>
      <c r="AX102" s="651"/>
      <c r="AY102" s="652"/>
    </row>
    <row r="103" spans="1:62" ht="12" customHeight="1" thickBot="1">
      <c r="B103" s="110"/>
      <c r="C103" s="500"/>
      <c r="D103" s="501"/>
      <c r="E103" s="501"/>
      <c r="F103" s="513"/>
      <c r="G103" s="620"/>
      <c r="H103" s="621"/>
      <c r="I103" s="621"/>
      <c r="J103" s="621"/>
      <c r="K103" s="621"/>
      <c r="L103" s="621"/>
      <c r="M103" s="621"/>
      <c r="N103" s="621"/>
      <c r="O103" s="621"/>
      <c r="P103" s="621"/>
      <c r="Q103" s="621"/>
      <c r="R103" s="621"/>
      <c r="S103" s="621"/>
      <c r="T103" s="650"/>
      <c r="U103" s="653"/>
      <c r="V103" s="593"/>
      <c r="W103" s="593"/>
      <c r="X103" s="654"/>
      <c r="Z103" s="126"/>
      <c r="AA103" s="126"/>
      <c r="AB103" s="126"/>
      <c r="AC103" s="134"/>
      <c r="AD103" s="500"/>
      <c r="AE103" s="501"/>
      <c r="AF103" s="501"/>
      <c r="AG103" s="513"/>
      <c r="AH103" s="620"/>
      <c r="AI103" s="621"/>
      <c r="AJ103" s="621"/>
      <c r="AK103" s="621"/>
      <c r="AL103" s="621"/>
      <c r="AM103" s="621"/>
      <c r="AN103" s="621"/>
      <c r="AO103" s="621"/>
      <c r="AP103" s="621"/>
      <c r="AQ103" s="621"/>
      <c r="AR103" s="621"/>
      <c r="AS103" s="621"/>
      <c r="AT103" s="621"/>
      <c r="AU103" s="650"/>
      <c r="AV103" s="653"/>
      <c r="AW103" s="593"/>
      <c r="AX103" s="593"/>
      <c r="AY103" s="654"/>
    </row>
    <row r="104" spans="1:62" ht="12" customHeight="1">
      <c r="B104" s="134"/>
      <c r="C104" s="609">
        <v>1</v>
      </c>
      <c r="D104" s="635"/>
      <c r="E104" s="635"/>
      <c r="F104" s="636"/>
      <c r="G104" s="600" t="s">
        <v>144</v>
      </c>
      <c r="H104" s="601"/>
      <c r="I104" s="601"/>
      <c r="J104" s="601"/>
      <c r="K104" s="601"/>
      <c r="L104" s="601"/>
      <c r="M104" s="601"/>
      <c r="N104" s="601"/>
      <c r="O104" s="601"/>
      <c r="P104" s="601"/>
      <c r="Q104" s="601"/>
      <c r="R104" s="601"/>
      <c r="S104" s="601"/>
      <c r="T104" s="602"/>
      <c r="U104" s="549" t="str">
        <f>IF(入力シート!$A$39="","",入力シート!A39)</f>
        <v/>
      </c>
      <c r="V104" s="606"/>
      <c r="W104" s="606"/>
      <c r="X104" s="491"/>
      <c r="AA104" s="126"/>
      <c r="AB104" s="134"/>
      <c r="AC104" s="134"/>
      <c r="AD104" s="609">
        <v>16</v>
      </c>
      <c r="AE104" s="635"/>
      <c r="AF104" s="635"/>
      <c r="AG104" s="636"/>
      <c r="AH104" s="600" t="s">
        <v>147</v>
      </c>
      <c r="AI104" s="601"/>
      <c r="AJ104" s="601"/>
      <c r="AK104" s="601"/>
      <c r="AL104" s="601"/>
      <c r="AM104" s="601"/>
      <c r="AN104" s="601"/>
      <c r="AO104" s="601"/>
      <c r="AP104" s="601"/>
      <c r="AQ104" s="601"/>
      <c r="AR104" s="601"/>
      <c r="AS104" s="601"/>
      <c r="AT104" s="601"/>
      <c r="AU104" s="602"/>
      <c r="AV104" s="549" t="str">
        <f>IF(入力シート!$P$39="","",入力シート!$P$39)</f>
        <v/>
      </c>
      <c r="AW104" s="606"/>
      <c r="AX104" s="606"/>
      <c r="AY104" s="491"/>
    </row>
    <row r="105" spans="1:62" ht="12" customHeight="1" thickBot="1">
      <c r="B105" s="137"/>
      <c r="C105" s="637"/>
      <c r="D105" s="638"/>
      <c r="E105" s="638"/>
      <c r="F105" s="639"/>
      <c r="G105" s="603"/>
      <c r="H105" s="604"/>
      <c r="I105" s="604"/>
      <c r="J105" s="604"/>
      <c r="K105" s="604"/>
      <c r="L105" s="604"/>
      <c r="M105" s="604"/>
      <c r="N105" s="604"/>
      <c r="O105" s="604"/>
      <c r="P105" s="604"/>
      <c r="Q105" s="604"/>
      <c r="R105" s="604"/>
      <c r="S105" s="604"/>
      <c r="T105" s="605"/>
      <c r="U105" s="550"/>
      <c r="V105" s="607"/>
      <c r="W105" s="607"/>
      <c r="X105" s="492"/>
      <c r="AA105" s="137"/>
      <c r="AB105" s="137"/>
      <c r="AC105" s="137"/>
      <c r="AD105" s="637"/>
      <c r="AE105" s="638"/>
      <c r="AF105" s="638"/>
      <c r="AG105" s="639"/>
      <c r="AH105" s="603"/>
      <c r="AI105" s="604"/>
      <c r="AJ105" s="604"/>
      <c r="AK105" s="604"/>
      <c r="AL105" s="604"/>
      <c r="AM105" s="604"/>
      <c r="AN105" s="604"/>
      <c r="AO105" s="604"/>
      <c r="AP105" s="604"/>
      <c r="AQ105" s="604"/>
      <c r="AR105" s="604"/>
      <c r="AS105" s="604"/>
      <c r="AT105" s="604"/>
      <c r="AU105" s="605"/>
      <c r="AV105" s="550"/>
      <c r="AW105" s="607"/>
      <c r="AX105" s="607"/>
      <c r="AY105" s="492"/>
    </row>
    <row r="106" spans="1:62" ht="12" customHeight="1">
      <c r="B106" s="117"/>
      <c r="C106" s="609">
        <v>2</v>
      </c>
      <c r="D106" s="635"/>
      <c r="E106" s="635"/>
      <c r="F106" s="636"/>
      <c r="G106" s="600" t="s">
        <v>146</v>
      </c>
      <c r="H106" s="601"/>
      <c r="I106" s="601"/>
      <c r="J106" s="601"/>
      <c r="K106" s="601"/>
      <c r="L106" s="601"/>
      <c r="M106" s="601"/>
      <c r="N106" s="601"/>
      <c r="O106" s="601"/>
      <c r="P106" s="601"/>
      <c r="Q106" s="601"/>
      <c r="R106" s="601"/>
      <c r="S106" s="601"/>
      <c r="T106" s="602"/>
      <c r="U106" s="549" t="str">
        <f>IF(入力シート!$B$39="","",入力シート!$B$39)</f>
        <v/>
      </c>
      <c r="V106" s="606"/>
      <c r="W106" s="606"/>
      <c r="X106" s="491"/>
      <c r="AA106" s="134"/>
      <c r="AB106" s="134"/>
      <c r="AC106" s="134"/>
      <c r="AD106" s="609">
        <v>17</v>
      </c>
      <c r="AE106" s="635"/>
      <c r="AF106" s="635"/>
      <c r="AG106" s="636"/>
      <c r="AH106" s="600" t="s">
        <v>149</v>
      </c>
      <c r="AI106" s="601"/>
      <c r="AJ106" s="601"/>
      <c r="AK106" s="601"/>
      <c r="AL106" s="601"/>
      <c r="AM106" s="601"/>
      <c r="AN106" s="601"/>
      <c r="AO106" s="601"/>
      <c r="AP106" s="601"/>
      <c r="AQ106" s="601"/>
      <c r="AR106" s="601"/>
      <c r="AS106" s="601"/>
      <c r="AT106" s="601"/>
      <c r="AU106" s="602"/>
      <c r="AV106" s="549" t="str">
        <f>IF(入力シート!$Q$39="","",入力シート!$Q$39)</f>
        <v/>
      </c>
      <c r="AW106" s="606"/>
      <c r="AX106" s="606"/>
      <c r="AY106" s="491"/>
    </row>
    <row r="107" spans="1:62" ht="12" customHeight="1" thickBot="1">
      <c r="B107" s="138"/>
      <c r="C107" s="637"/>
      <c r="D107" s="638"/>
      <c r="E107" s="638"/>
      <c r="F107" s="639"/>
      <c r="G107" s="603"/>
      <c r="H107" s="604"/>
      <c r="I107" s="604"/>
      <c r="J107" s="604"/>
      <c r="K107" s="604"/>
      <c r="L107" s="604"/>
      <c r="M107" s="604"/>
      <c r="N107" s="604"/>
      <c r="O107" s="604"/>
      <c r="P107" s="604"/>
      <c r="Q107" s="604"/>
      <c r="R107" s="604"/>
      <c r="S107" s="604"/>
      <c r="T107" s="605"/>
      <c r="U107" s="550"/>
      <c r="V107" s="607"/>
      <c r="W107" s="607"/>
      <c r="X107" s="492"/>
      <c r="AA107" s="134"/>
      <c r="AB107" s="134"/>
      <c r="AC107" s="134"/>
      <c r="AD107" s="637"/>
      <c r="AE107" s="638"/>
      <c r="AF107" s="638"/>
      <c r="AG107" s="639"/>
      <c r="AH107" s="603"/>
      <c r="AI107" s="604"/>
      <c r="AJ107" s="604"/>
      <c r="AK107" s="604"/>
      <c r="AL107" s="604"/>
      <c r="AM107" s="604"/>
      <c r="AN107" s="604"/>
      <c r="AO107" s="604"/>
      <c r="AP107" s="604"/>
      <c r="AQ107" s="604"/>
      <c r="AR107" s="604"/>
      <c r="AS107" s="604"/>
      <c r="AT107" s="604"/>
      <c r="AU107" s="605"/>
      <c r="AV107" s="550"/>
      <c r="AW107" s="607"/>
      <c r="AX107" s="607"/>
      <c r="AY107" s="492"/>
    </row>
    <row r="108" spans="1:62" ht="12" customHeight="1">
      <c r="B108" s="138"/>
      <c r="C108" s="609">
        <v>3</v>
      </c>
      <c r="D108" s="635"/>
      <c r="E108" s="635"/>
      <c r="F108" s="636"/>
      <c r="G108" s="600" t="s">
        <v>148</v>
      </c>
      <c r="H108" s="601"/>
      <c r="I108" s="601"/>
      <c r="J108" s="601"/>
      <c r="K108" s="601"/>
      <c r="L108" s="601"/>
      <c r="M108" s="601"/>
      <c r="N108" s="601"/>
      <c r="O108" s="601"/>
      <c r="P108" s="601"/>
      <c r="Q108" s="601"/>
      <c r="R108" s="601"/>
      <c r="S108" s="601"/>
      <c r="T108" s="602"/>
      <c r="U108" s="549" t="str">
        <f>IF(入力シート!$C$39="","",入力シート!$C$39)</f>
        <v/>
      </c>
      <c r="V108" s="606"/>
      <c r="W108" s="606"/>
      <c r="X108" s="491"/>
      <c r="Y108" s="134"/>
      <c r="Z108" s="134"/>
      <c r="AA108" s="134"/>
      <c r="AB108" s="134"/>
      <c r="AC108" s="134"/>
      <c r="AD108" s="609">
        <v>18</v>
      </c>
      <c r="AE108" s="635"/>
      <c r="AF108" s="635"/>
      <c r="AG108" s="636"/>
      <c r="AH108" s="600" t="s">
        <v>151</v>
      </c>
      <c r="AI108" s="601"/>
      <c r="AJ108" s="601"/>
      <c r="AK108" s="601"/>
      <c r="AL108" s="601"/>
      <c r="AM108" s="601"/>
      <c r="AN108" s="601"/>
      <c r="AO108" s="601"/>
      <c r="AP108" s="601"/>
      <c r="AQ108" s="601"/>
      <c r="AR108" s="601"/>
      <c r="AS108" s="601"/>
      <c r="AT108" s="601"/>
      <c r="AU108" s="602"/>
      <c r="AV108" s="549" t="str">
        <f>IF(入力シート!$R$39="","",入力シート!$R$39)</f>
        <v/>
      </c>
      <c r="AW108" s="606"/>
      <c r="AX108" s="606"/>
      <c r="AY108" s="491"/>
    </row>
    <row r="109" spans="1:62" ht="12" customHeight="1" thickBot="1">
      <c r="B109" s="117"/>
      <c r="C109" s="637"/>
      <c r="D109" s="638"/>
      <c r="E109" s="638"/>
      <c r="F109" s="639"/>
      <c r="G109" s="603"/>
      <c r="H109" s="604"/>
      <c r="I109" s="604"/>
      <c r="J109" s="604"/>
      <c r="K109" s="604"/>
      <c r="L109" s="604"/>
      <c r="M109" s="604"/>
      <c r="N109" s="604"/>
      <c r="O109" s="604"/>
      <c r="P109" s="604"/>
      <c r="Q109" s="604"/>
      <c r="R109" s="604"/>
      <c r="S109" s="604"/>
      <c r="T109" s="605"/>
      <c r="U109" s="550"/>
      <c r="V109" s="607"/>
      <c r="W109" s="607"/>
      <c r="X109" s="492"/>
      <c r="Y109" s="134"/>
      <c r="Z109" s="134"/>
      <c r="AA109" s="134"/>
      <c r="AB109" s="134"/>
      <c r="AC109" s="134"/>
      <c r="AD109" s="637"/>
      <c r="AE109" s="638"/>
      <c r="AF109" s="638"/>
      <c r="AG109" s="639"/>
      <c r="AH109" s="603"/>
      <c r="AI109" s="604"/>
      <c r="AJ109" s="604"/>
      <c r="AK109" s="604"/>
      <c r="AL109" s="604"/>
      <c r="AM109" s="604"/>
      <c r="AN109" s="604"/>
      <c r="AO109" s="604"/>
      <c r="AP109" s="604"/>
      <c r="AQ109" s="604"/>
      <c r="AR109" s="604"/>
      <c r="AS109" s="604"/>
      <c r="AT109" s="604"/>
      <c r="AU109" s="605"/>
      <c r="AV109" s="550"/>
      <c r="AW109" s="607"/>
      <c r="AX109" s="607"/>
      <c r="AY109" s="492"/>
    </row>
    <row r="110" spans="1:62" ht="12" customHeight="1">
      <c r="B110" s="134"/>
      <c r="C110" s="609">
        <v>4</v>
      </c>
      <c r="D110" s="635"/>
      <c r="E110" s="635"/>
      <c r="F110" s="636"/>
      <c r="G110" s="600" t="s">
        <v>150</v>
      </c>
      <c r="H110" s="601"/>
      <c r="I110" s="601"/>
      <c r="J110" s="601"/>
      <c r="K110" s="601"/>
      <c r="L110" s="601"/>
      <c r="M110" s="601"/>
      <c r="N110" s="601"/>
      <c r="O110" s="601"/>
      <c r="P110" s="601"/>
      <c r="Q110" s="601"/>
      <c r="R110" s="601"/>
      <c r="S110" s="601"/>
      <c r="T110" s="602"/>
      <c r="U110" s="549" t="str">
        <f>IF(入力シート!$D$39="","",入力シート!$D$39)</f>
        <v/>
      </c>
      <c r="V110" s="606"/>
      <c r="W110" s="606"/>
      <c r="X110" s="491"/>
      <c r="Y110" s="134"/>
      <c r="Z110" s="134"/>
      <c r="AA110" s="134"/>
      <c r="AB110" s="134"/>
      <c r="AC110" s="134"/>
      <c r="AD110" s="609">
        <v>19</v>
      </c>
      <c r="AE110" s="635"/>
      <c r="AF110" s="635"/>
      <c r="AG110" s="636"/>
      <c r="AH110" s="600" t="s">
        <v>153</v>
      </c>
      <c r="AI110" s="601"/>
      <c r="AJ110" s="601"/>
      <c r="AK110" s="601"/>
      <c r="AL110" s="601"/>
      <c r="AM110" s="601"/>
      <c r="AN110" s="601"/>
      <c r="AO110" s="601"/>
      <c r="AP110" s="601"/>
      <c r="AQ110" s="601"/>
      <c r="AR110" s="601"/>
      <c r="AS110" s="601"/>
      <c r="AT110" s="601"/>
      <c r="AU110" s="602"/>
      <c r="AV110" s="549" t="str">
        <f>IF(入力シート!$S$39="","",入力シート!$S$39)</f>
        <v/>
      </c>
      <c r="AW110" s="606"/>
      <c r="AX110" s="606"/>
      <c r="AY110" s="491"/>
    </row>
    <row r="111" spans="1:62" ht="12" customHeight="1" thickBot="1">
      <c r="B111" s="117"/>
      <c r="C111" s="637"/>
      <c r="D111" s="638"/>
      <c r="E111" s="638"/>
      <c r="F111" s="639"/>
      <c r="G111" s="603"/>
      <c r="H111" s="604"/>
      <c r="I111" s="604"/>
      <c r="J111" s="604"/>
      <c r="K111" s="604"/>
      <c r="L111" s="604"/>
      <c r="M111" s="604"/>
      <c r="N111" s="604"/>
      <c r="O111" s="604"/>
      <c r="P111" s="604"/>
      <c r="Q111" s="604"/>
      <c r="R111" s="604"/>
      <c r="S111" s="604"/>
      <c r="T111" s="605"/>
      <c r="U111" s="550"/>
      <c r="V111" s="607"/>
      <c r="W111" s="607"/>
      <c r="X111" s="492"/>
      <c r="Y111" s="134"/>
      <c r="Z111" s="134"/>
      <c r="AA111" s="134"/>
      <c r="AB111" s="134"/>
      <c r="AC111" s="134"/>
      <c r="AD111" s="637"/>
      <c r="AE111" s="638"/>
      <c r="AF111" s="638"/>
      <c r="AG111" s="639"/>
      <c r="AH111" s="603"/>
      <c r="AI111" s="604"/>
      <c r="AJ111" s="604"/>
      <c r="AK111" s="604"/>
      <c r="AL111" s="604"/>
      <c r="AM111" s="604"/>
      <c r="AN111" s="604"/>
      <c r="AO111" s="604"/>
      <c r="AP111" s="604"/>
      <c r="AQ111" s="604"/>
      <c r="AR111" s="604"/>
      <c r="AS111" s="604"/>
      <c r="AT111" s="604"/>
      <c r="AU111" s="605"/>
      <c r="AV111" s="550"/>
      <c r="AW111" s="607"/>
      <c r="AX111" s="607"/>
      <c r="AY111" s="492"/>
    </row>
    <row r="112" spans="1:62" ht="12" customHeight="1">
      <c r="B112" s="139"/>
      <c r="C112" s="609">
        <v>5</v>
      </c>
      <c r="D112" s="635"/>
      <c r="E112" s="635"/>
      <c r="F112" s="636"/>
      <c r="G112" s="600" t="s">
        <v>152</v>
      </c>
      <c r="H112" s="601"/>
      <c r="I112" s="601"/>
      <c r="J112" s="601"/>
      <c r="K112" s="601"/>
      <c r="L112" s="601"/>
      <c r="M112" s="601"/>
      <c r="N112" s="601"/>
      <c r="O112" s="601"/>
      <c r="P112" s="601"/>
      <c r="Q112" s="601"/>
      <c r="R112" s="601"/>
      <c r="S112" s="601"/>
      <c r="T112" s="602"/>
      <c r="U112" s="549" t="str">
        <f>IF(入力シート!$E$39="","",入力シート!$E$39)</f>
        <v/>
      </c>
      <c r="V112" s="606"/>
      <c r="W112" s="606"/>
      <c r="X112" s="491"/>
      <c r="Y112" s="110"/>
      <c r="Z112" s="134"/>
      <c r="AA112" s="134"/>
      <c r="AB112" s="134"/>
      <c r="AC112" s="134"/>
      <c r="AD112" s="609">
        <v>20</v>
      </c>
      <c r="AE112" s="635"/>
      <c r="AF112" s="635"/>
      <c r="AG112" s="636"/>
      <c r="AH112" s="600" t="s">
        <v>154</v>
      </c>
      <c r="AI112" s="601"/>
      <c r="AJ112" s="601"/>
      <c r="AK112" s="601"/>
      <c r="AL112" s="601"/>
      <c r="AM112" s="601"/>
      <c r="AN112" s="601"/>
      <c r="AO112" s="601"/>
      <c r="AP112" s="601"/>
      <c r="AQ112" s="601"/>
      <c r="AR112" s="601"/>
      <c r="AS112" s="601"/>
      <c r="AT112" s="601"/>
      <c r="AU112" s="602"/>
      <c r="AV112" s="549" t="str">
        <f>IF(入力シート!$T$39="","",入力シート!$T$39)</f>
        <v/>
      </c>
      <c r="AW112" s="606"/>
      <c r="AX112" s="606"/>
      <c r="AY112" s="491"/>
    </row>
    <row r="113" spans="2:51" ht="12" customHeight="1" thickBot="1">
      <c r="B113" s="139"/>
      <c r="C113" s="637"/>
      <c r="D113" s="638"/>
      <c r="E113" s="638"/>
      <c r="F113" s="639"/>
      <c r="G113" s="603"/>
      <c r="H113" s="604"/>
      <c r="I113" s="604"/>
      <c r="J113" s="604"/>
      <c r="K113" s="604"/>
      <c r="L113" s="604"/>
      <c r="M113" s="604"/>
      <c r="N113" s="604"/>
      <c r="O113" s="604"/>
      <c r="P113" s="604"/>
      <c r="Q113" s="604"/>
      <c r="R113" s="604"/>
      <c r="S113" s="604"/>
      <c r="T113" s="605"/>
      <c r="U113" s="550"/>
      <c r="V113" s="607"/>
      <c r="W113" s="607"/>
      <c r="X113" s="492"/>
      <c r="Y113" s="110"/>
      <c r="Z113" s="134"/>
      <c r="AA113" s="134"/>
      <c r="AB113" s="134"/>
      <c r="AC113" s="134"/>
      <c r="AD113" s="637"/>
      <c r="AE113" s="638"/>
      <c r="AF113" s="638"/>
      <c r="AG113" s="639"/>
      <c r="AH113" s="603"/>
      <c r="AI113" s="604"/>
      <c r="AJ113" s="604"/>
      <c r="AK113" s="604"/>
      <c r="AL113" s="604"/>
      <c r="AM113" s="604"/>
      <c r="AN113" s="604"/>
      <c r="AO113" s="604"/>
      <c r="AP113" s="604"/>
      <c r="AQ113" s="604"/>
      <c r="AR113" s="604"/>
      <c r="AS113" s="604"/>
      <c r="AT113" s="604"/>
      <c r="AU113" s="605"/>
      <c r="AV113" s="550"/>
      <c r="AW113" s="607"/>
      <c r="AX113" s="607"/>
      <c r="AY113" s="492"/>
    </row>
    <row r="114" spans="2:51" ht="12" customHeight="1">
      <c r="B114" s="110"/>
      <c r="C114" s="609">
        <v>6</v>
      </c>
      <c r="D114" s="635"/>
      <c r="E114" s="635"/>
      <c r="F114" s="636"/>
      <c r="G114" s="600" t="s">
        <v>24</v>
      </c>
      <c r="H114" s="601"/>
      <c r="I114" s="601"/>
      <c r="J114" s="601"/>
      <c r="K114" s="601"/>
      <c r="L114" s="601"/>
      <c r="M114" s="601"/>
      <c r="N114" s="601"/>
      <c r="O114" s="601"/>
      <c r="P114" s="601"/>
      <c r="Q114" s="601"/>
      <c r="R114" s="601"/>
      <c r="S114" s="601"/>
      <c r="T114" s="602"/>
      <c r="U114" s="549" t="str">
        <f>IF(入力シート!$F$39="","",入力シート!$F$39)</f>
        <v/>
      </c>
      <c r="V114" s="606"/>
      <c r="W114" s="606"/>
      <c r="X114" s="491"/>
      <c r="Y114" s="134"/>
      <c r="Z114" s="134"/>
      <c r="AA114" s="134"/>
      <c r="AB114" s="134"/>
      <c r="AC114" s="134"/>
      <c r="AD114" s="609">
        <v>21</v>
      </c>
      <c r="AE114" s="635"/>
      <c r="AF114" s="635"/>
      <c r="AG114" s="636"/>
      <c r="AH114" s="600" t="s">
        <v>156</v>
      </c>
      <c r="AI114" s="601"/>
      <c r="AJ114" s="601"/>
      <c r="AK114" s="601"/>
      <c r="AL114" s="601"/>
      <c r="AM114" s="601"/>
      <c r="AN114" s="601"/>
      <c r="AO114" s="601"/>
      <c r="AP114" s="601"/>
      <c r="AQ114" s="601"/>
      <c r="AR114" s="601"/>
      <c r="AS114" s="601"/>
      <c r="AT114" s="601"/>
      <c r="AU114" s="602"/>
      <c r="AV114" s="549" t="str">
        <f>IF(入力シート!$U$39="","",入力シート!$U$39)</f>
        <v/>
      </c>
      <c r="AW114" s="606"/>
      <c r="AX114" s="606"/>
      <c r="AY114" s="491"/>
    </row>
    <row r="115" spans="2:51" ht="12" customHeight="1" thickBot="1">
      <c r="B115" s="134"/>
      <c r="C115" s="637"/>
      <c r="D115" s="638"/>
      <c r="E115" s="638"/>
      <c r="F115" s="639"/>
      <c r="G115" s="603"/>
      <c r="H115" s="604"/>
      <c r="I115" s="604"/>
      <c r="J115" s="604"/>
      <c r="K115" s="604"/>
      <c r="L115" s="604"/>
      <c r="M115" s="604"/>
      <c r="N115" s="604"/>
      <c r="O115" s="604"/>
      <c r="P115" s="604"/>
      <c r="Q115" s="604"/>
      <c r="R115" s="604"/>
      <c r="S115" s="604"/>
      <c r="T115" s="605"/>
      <c r="U115" s="550"/>
      <c r="V115" s="607"/>
      <c r="W115" s="607"/>
      <c r="X115" s="492"/>
      <c r="Y115" s="134"/>
      <c r="Z115" s="134"/>
      <c r="AA115" s="134"/>
      <c r="AB115" s="134"/>
      <c r="AC115" s="134"/>
      <c r="AD115" s="637"/>
      <c r="AE115" s="638"/>
      <c r="AF115" s="638"/>
      <c r="AG115" s="639"/>
      <c r="AH115" s="603"/>
      <c r="AI115" s="604"/>
      <c r="AJ115" s="604"/>
      <c r="AK115" s="604"/>
      <c r="AL115" s="604"/>
      <c r="AM115" s="604"/>
      <c r="AN115" s="604"/>
      <c r="AO115" s="604"/>
      <c r="AP115" s="604"/>
      <c r="AQ115" s="604"/>
      <c r="AR115" s="604"/>
      <c r="AS115" s="604"/>
      <c r="AT115" s="604"/>
      <c r="AU115" s="605"/>
      <c r="AV115" s="550"/>
      <c r="AW115" s="607"/>
      <c r="AX115" s="607"/>
      <c r="AY115" s="492"/>
    </row>
    <row r="116" spans="2:51" ht="12" customHeight="1">
      <c r="B116" s="140"/>
      <c r="C116" s="609">
        <v>7</v>
      </c>
      <c r="D116" s="635"/>
      <c r="E116" s="635"/>
      <c r="F116" s="636"/>
      <c r="G116" s="600" t="s">
        <v>155</v>
      </c>
      <c r="H116" s="601"/>
      <c r="I116" s="601"/>
      <c r="J116" s="601"/>
      <c r="K116" s="601"/>
      <c r="L116" s="601"/>
      <c r="M116" s="601"/>
      <c r="N116" s="601"/>
      <c r="O116" s="601"/>
      <c r="P116" s="601"/>
      <c r="Q116" s="601"/>
      <c r="R116" s="601"/>
      <c r="S116" s="601"/>
      <c r="T116" s="602"/>
      <c r="U116" s="549" t="str">
        <f>IF(入力シート!$G$39="","",入力シート!$G$39)</f>
        <v/>
      </c>
      <c r="V116" s="606"/>
      <c r="W116" s="606"/>
      <c r="X116" s="491"/>
      <c r="Y116" s="134"/>
      <c r="Z116" s="134"/>
      <c r="AA116" s="134"/>
      <c r="AB116" s="134"/>
      <c r="AC116" s="134"/>
      <c r="AD116" s="609">
        <v>22</v>
      </c>
      <c r="AE116" s="635"/>
      <c r="AF116" s="635"/>
      <c r="AG116" s="636"/>
      <c r="AH116" s="600" t="s">
        <v>158</v>
      </c>
      <c r="AI116" s="601"/>
      <c r="AJ116" s="601"/>
      <c r="AK116" s="601"/>
      <c r="AL116" s="601"/>
      <c r="AM116" s="601"/>
      <c r="AN116" s="601"/>
      <c r="AO116" s="601"/>
      <c r="AP116" s="601"/>
      <c r="AQ116" s="601"/>
      <c r="AR116" s="601"/>
      <c r="AS116" s="601"/>
      <c r="AT116" s="601"/>
      <c r="AU116" s="602"/>
      <c r="AV116" s="549" t="str">
        <f>IF(入力シート!$V$39="","",入力シート!$V$39)</f>
        <v/>
      </c>
      <c r="AW116" s="606"/>
      <c r="AX116" s="606"/>
      <c r="AY116" s="491"/>
    </row>
    <row r="117" spans="2:51" ht="12" customHeight="1" thickBot="1">
      <c r="B117" s="138"/>
      <c r="C117" s="637"/>
      <c r="D117" s="638"/>
      <c r="E117" s="638"/>
      <c r="F117" s="639"/>
      <c r="G117" s="603"/>
      <c r="H117" s="604"/>
      <c r="I117" s="604"/>
      <c r="J117" s="604"/>
      <c r="K117" s="604"/>
      <c r="L117" s="604"/>
      <c r="M117" s="604"/>
      <c r="N117" s="604"/>
      <c r="O117" s="604"/>
      <c r="P117" s="604"/>
      <c r="Q117" s="604"/>
      <c r="R117" s="604"/>
      <c r="S117" s="604"/>
      <c r="T117" s="605"/>
      <c r="U117" s="550"/>
      <c r="V117" s="607"/>
      <c r="W117" s="607"/>
      <c r="X117" s="492"/>
      <c r="Y117" s="134"/>
      <c r="Z117" s="134"/>
      <c r="AA117" s="134"/>
      <c r="AB117" s="134"/>
      <c r="AC117" s="134"/>
      <c r="AD117" s="637"/>
      <c r="AE117" s="638"/>
      <c r="AF117" s="638"/>
      <c r="AG117" s="639"/>
      <c r="AH117" s="603"/>
      <c r="AI117" s="604"/>
      <c r="AJ117" s="604"/>
      <c r="AK117" s="604"/>
      <c r="AL117" s="604"/>
      <c r="AM117" s="604"/>
      <c r="AN117" s="604"/>
      <c r="AO117" s="604"/>
      <c r="AP117" s="604"/>
      <c r="AQ117" s="604"/>
      <c r="AR117" s="604"/>
      <c r="AS117" s="604"/>
      <c r="AT117" s="604"/>
      <c r="AU117" s="605"/>
      <c r="AV117" s="550"/>
      <c r="AW117" s="607"/>
      <c r="AX117" s="607"/>
      <c r="AY117" s="492"/>
    </row>
    <row r="118" spans="2:51" ht="12" customHeight="1">
      <c r="B118" s="138"/>
      <c r="C118" s="609">
        <v>8</v>
      </c>
      <c r="D118" s="635"/>
      <c r="E118" s="635"/>
      <c r="F118" s="636"/>
      <c r="G118" s="600" t="s">
        <v>157</v>
      </c>
      <c r="H118" s="601"/>
      <c r="I118" s="601"/>
      <c r="J118" s="601"/>
      <c r="K118" s="601"/>
      <c r="L118" s="601"/>
      <c r="M118" s="601"/>
      <c r="N118" s="601"/>
      <c r="O118" s="601"/>
      <c r="P118" s="601"/>
      <c r="Q118" s="601"/>
      <c r="R118" s="601"/>
      <c r="S118" s="601"/>
      <c r="T118" s="602"/>
      <c r="U118" s="549" t="str">
        <f>IF(入力シート!$H$39="","",入力シート!$H$39)</f>
        <v/>
      </c>
      <c r="V118" s="606"/>
      <c r="W118" s="606"/>
      <c r="X118" s="491"/>
      <c r="Y118" s="134"/>
      <c r="Z118" s="134"/>
      <c r="AA118" s="134"/>
      <c r="AB118" s="134"/>
      <c r="AC118" s="134"/>
      <c r="AD118" s="609">
        <v>23</v>
      </c>
      <c r="AE118" s="635"/>
      <c r="AF118" s="635"/>
      <c r="AG118" s="636"/>
      <c r="AH118" s="600" t="s">
        <v>159</v>
      </c>
      <c r="AI118" s="601"/>
      <c r="AJ118" s="601"/>
      <c r="AK118" s="601"/>
      <c r="AL118" s="601"/>
      <c r="AM118" s="601"/>
      <c r="AN118" s="601"/>
      <c r="AO118" s="601"/>
      <c r="AP118" s="601"/>
      <c r="AQ118" s="601"/>
      <c r="AR118" s="601"/>
      <c r="AS118" s="601"/>
      <c r="AT118" s="601"/>
      <c r="AU118" s="602"/>
      <c r="AV118" s="549" t="str">
        <f>IF(入力シート!$W$39="","",入力シート!$W$39)</f>
        <v/>
      </c>
      <c r="AW118" s="606"/>
      <c r="AX118" s="606"/>
      <c r="AY118" s="491"/>
    </row>
    <row r="119" spans="2:51" ht="12" customHeight="1" thickBot="1">
      <c r="B119" s="110"/>
      <c r="C119" s="637"/>
      <c r="D119" s="638"/>
      <c r="E119" s="638"/>
      <c r="F119" s="639"/>
      <c r="G119" s="603"/>
      <c r="H119" s="604"/>
      <c r="I119" s="604"/>
      <c r="J119" s="604"/>
      <c r="K119" s="604"/>
      <c r="L119" s="604"/>
      <c r="M119" s="604"/>
      <c r="N119" s="604"/>
      <c r="O119" s="604"/>
      <c r="P119" s="604"/>
      <c r="Q119" s="604"/>
      <c r="R119" s="604"/>
      <c r="S119" s="604"/>
      <c r="T119" s="605"/>
      <c r="U119" s="550"/>
      <c r="V119" s="607"/>
      <c r="W119" s="607"/>
      <c r="X119" s="492"/>
      <c r="Y119" s="134"/>
      <c r="Z119" s="134"/>
      <c r="AA119" s="134"/>
      <c r="AB119" s="134"/>
      <c r="AC119" s="134"/>
      <c r="AD119" s="637"/>
      <c r="AE119" s="638"/>
      <c r="AF119" s="638"/>
      <c r="AG119" s="639"/>
      <c r="AH119" s="603"/>
      <c r="AI119" s="604"/>
      <c r="AJ119" s="604"/>
      <c r="AK119" s="604"/>
      <c r="AL119" s="604"/>
      <c r="AM119" s="604"/>
      <c r="AN119" s="604"/>
      <c r="AO119" s="604"/>
      <c r="AP119" s="604"/>
      <c r="AQ119" s="604"/>
      <c r="AR119" s="604"/>
      <c r="AS119" s="604"/>
      <c r="AT119" s="604"/>
      <c r="AU119" s="605"/>
      <c r="AV119" s="550"/>
      <c r="AW119" s="607"/>
      <c r="AX119" s="607"/>
      <c r="AY119" s="492"/>
    </row>
    <row r="120" spans="2:51" ht="12" customHeight="1">
      <c r="B120" s="110"/>
      <c r="C120" s="609">
        <v>9</v>
      </c>
      <c r="D120" s="635"/>
      <c r="E120" s="635"/>
      <c r="F120" s="636"/>
      <c r="G120" s="600" t="s">
        <v>27</v>
      </c>
      <c r="H120" s="601"/>
      <c r="I120" s="601"/>
      <c r="J120" s="601"/>
      <c r="K120" s="601"/>
      <c r="L120" s="601"/>
      <c r="M120" s="601"/>
      <c r="N120" s="601"/>
      <c r="O120" s="601"/>
      <c r="P120" s="601"/>
      <c r="Q120" s="601"/>
      <c r="R120" s="601"/>
      <c r="S120" s="601"/>
      <c r="T120" s="602"/>
      <c r="U120" s="549" t="str">
        <f>IF(入力シート!$I$39="","",入力シート!$I$39)</f>
        <v/>
      </c>
      <c r="V120" s="606"/>
      <c r="W120" s="606"/>
      <c r="X120" s="491"/>
      <c r="Y120" s="134"/>
      <c r="Z120" s="134"/>
      <c r="AA120" s="134"/>
      <c r="AB120" s="134"/>
      <c r="AC120" s="134"/>
      <c r="AD120" s="609">
        <v>24</v>
      </c>
      <c r="AE120" s="635"/>
      <c r="AF120" s="635"/>
      <c r="AG120" s="636"/>
      <c r="AH120" s="600" t="s">
        <v>161</v>
      </c>
      <c r="AI120" s="601"/>
      <c r="AJ120" s="601"/>
      <c r="AK120" s="601"/>
      <c r="AL120" s="601"/>
      <c r="AM120" s="601"/>
      <c r="AN120" s="601"/>
      <c r="AO120" s="601"/>
      <c r="AP120" s="601"/>
      <c r="AQ120" s="601"/>
      <c r="AR120" s="601"/>
      <c r="AS120" s="601"/>
      <c r="AT120" s="601"/>
      <c r="AU120" s="602"/>
      <c r="AV120" s="549" t="str">
        <f>IF(入力シート!$X$39="","",入力シート!$X$39)</f>
        <v/>
      </c>
      <c r="AW120" s="606"/>
      <c r="AX120" s="606"/>
      <c r="AY120" s="491"/>
    </row>
    <row r="121" spans="2:51" ht="12" customHeight="1" thickBot="1">
      <c r="B121" s="117"/>
      <c r="C121" s="637"/>
      <c r="D121" s="638"/>
      <c r="E121" s="638"/>
      <c r="F121" s="639"/>
      <c r="G121" s="603"/>
      <c r="H121" s="604"/>
      <c r="I121" s="604"/>
      <c r="J121" s="604"/>
      <c r="K121" s="604"/>
      <c r="L121" s="604"/>
      <c r="M121" s="604"/>
      <c r="N121" s="604"/>
      <c r="O121" s="604"/>
      <c r="P121" s="604"/>
      <c r="Q121" s="604"/>
      <c r="R121" s="604"/>
      <c r="S121" s="604"/>
      <c r="T121" s="605"/>
      <c r="U121" s="550"/>
      <c r="V121" s="607"/>
      <c r="W121" s="607"/>
      <c r="X121" s="492"/>
      <c r="Y121" s="117"/>
      <c r="Z121" s="117"/>
      <c r="AA121" s="117"/>
      <c r="AB121" s="117"/>
      <c r="AC121" s="117"/>
      <c r="AD121" s="637"/>
      <c r="AE121" s="638"/>
      <c r="AF121" s="638"/>
      <c r="AG121" s="639"/>
      <c r="AH121" s="603"/>
      <c r="AI121" s="604"/>
      <c r="AJ121" s="604"/>
      <c r="AK121" s="604"/>
      <c r="AL121" s="604"/>
      <c r="AM121" s="604"/>
      <c r="AN121" s="604"/>
      <c r="AO121" s="604"/>
      <c r="AP121" s="604"/>
      <c r="AQ121" s="604"/>
      <c r="AR121" s="604"/>
      <c r="AS121" s="604"/>
      <c r="AT121" s="604"/>
      <c r="AU121" s="605"/>
      <c r="AV121" s="550"/>
      <c r="AW121" s="607"/>
      <c r="AX121" s="607"/>
      <c r="AY121" s="492"/>
    </row>
    <row r="122" spans="2:51" ht="12" customHeight="1">
      <c r="B122" s="138"/>
      <c r="C122" s="609">
        <v>10</v>
      </c>
      <c r="D122" s="635"/>
      <c r="E122" s="635"/>
      <c r="F122" s="636"/>
      <c r="G122" s="600" t="s">
        <v>160</v>
      </c>
      <c r="H122" s="601"/>
      <c r="I122" s="601"/>
      <c r="J122" s="601"/>
      <c r="K122" s="601"/>
      <c r="L122" s="601"/>
      <c r="M122" s="601"/>
      <c r="N122" s="601"/>
      <c r="O122" s="601"/>
      <c r="P122" s="601"/>
      <c r="Q122" s="601"/>
      <c r="R122" s="601"/>
      <c r="S122" s="601"/>
      <c r="T122" s="602"/>
      <c r="U122" s="549" t="str">
        <f>IF(入力シート!$J$39="","",入力シート!$J$39)</f>
        <v/>
      </c>
      <c r="V122" s="606"/>
      <c r="W122" s="606"/>
      <c r="X122" s="491"/>
      <c r="Y122" s="141"/>
      <c r="Z122" s="141"/>
      <c r="AA122" s="141"/>
      <c r="AB122" s="110"/>
      <c r="AC122" s="110"/>
      <c r="AD122" s="609">
        <v>25</v>
      </c>
      <c r="AE122" s="635"/>
      <c r="AF122" s="635"/>
      <c r="AG122" s="636"/>
      <c r="AH122" s="600" t="s">
        <v>163</v>
      </c>
      <c r="AI122" s="601"/>
      <c r="AJ122" s="601"/>
      <c r="AK122" s="601"/>
      <c r="AL122" s="601"/>
      <c r="AM122" s="601"/>
      <c r="AN122" s="601"/>
      <c r="AO122" s="601"/>
      <c r="AP122" s="601"/>
      <c r="AQ122" s="601"/>
      <c r="AR122" s="601"/>
      <c r="AS122" s="601"/>
      <c r="AT122" s="601"/>
      <c r="AU122" s="602"/>
      <c r="AV122" s="549" t="str">
        <f>IF(入力シート!$Y$39="","",入力シート!$Y$39)</f>
        <v/>
      </c>
      <c r="AW122" s="606"/>
      <c r="AX122" s="606"/>
      <c r="AY122" s="491"/>
    </row>
    <row r="123" spans="2:51" ht="12" customHeight="1" thickBot="1">
      <c r="B123" s="138"/>
      <c r="C123" s="637"/>
      <c r="D123" s="638"/>
      <c r="E123" s="638"/>
      <c r="F123" s="639"/>
      <c r="G123" s="603"/>
      <c r="H123" s="604"/>
      <c r="I123" s="604"/>
      <c r="J123" s="604"/>
      <c r="K123" s="604"/>
      <c r="L123" s="604"/>
      <c r="M123" s="604"/>
      <c r="N123" s="604"/>
      <c r="O123" s="604"/>
      <c r="P123" s="604"/>
      <c r="Q123" s="604"/>
      <c r="R123" s="604"/>
      <c r="S123" s="604"/>
      <c r="T123" s="605"/>
      <c r="U123" s="550"/>
      <c r="V123" s="607"/>
      <c r="W123" s="607"/>
      <c r="X123" s="492"/>
      <c r="Y123" s="141"/>
      <c r="Z123" s="141"/>
      <c r="AA123" s="141"/>
      <c r="AB123" s="110"/>
      <c r="AC123" s="110"/>
      <c r="AD123" s="637"/>
      <c r="AE123" s="638"/>
      <c r="AF123" s="638"/>
      <c r="AG123" s="639"/>
      <c r="AH123" s="603"/>
      <c r="AI123" s="604"/>
      <c r="AJ123" s="604"/>
      <c r="AK123" s="604"/>
      <c r="AL123" s="604"/>
      <c r="AM123" s="604"/>
      <c r="AN123" s="604"/>
      <c r="AO123" s="604"/>
      <c r="AP123" s="604"/>
      <c r="AQ123" s="604"/>
      <c r="AR123" s="604"/>
      <c r="AS123" s="604"/>
      <c r="AT123" s="604"/>
      <c r="AU123" s="605"/>
      <c r="AV123" s="550"/>
      <c r="AW123" s="607"/>
      <c r="AX123" s="607"/>
      <c r="AY123" s="492"/>
    </row>
    <row r="124" spans="2:51" ht="12" customHeight="1">
      <c r="B124" s="134"/>
      <c r="C124" s="609">
        <v>11</v>
      </c>
      <c r="D124" s="635"/>
      <c r="E124" s="635"/>
      <c r="F124" s="636"/>
      <c r="G124" s="600" t="s">
        <v>162</v>
      </c>
      <c r="H124" s="601"/>
      <c r="I124" s="601"/>
      <c r="J124" s="601"/>
      <c r="K124" s="601"/>
      <c r="L124" s="601"/>
      <c r="M124" s="601"/>
      <c r="N124" s="601"/>
      <c r="O124" s="601"/>
      <c r="P124" s="601"/>
      <c r="Q124" s="601"/>
      <c r="R124" s="601"/>
      <c r="S124" s="601"/>
      <c r="T124" s="602"/>
      <c r="U124" s="549" t="str">
        <f>IF(入力シート!$K$39="","",入力シート!$K$39)</f>
        <v/>
      </c>
      <c r="V124" s="606"/>
      <c r="W124" s="606"/>
      <c r="X124" s="491"/>
      <c r="Y124" s="134"/>
      <c r="Z124" s="134"/>
      <c r="AA124" s="134"/>
      <c r="AB124" s="134"/>
      <c r="AC124" s="134"/>
      <c r="AD124" s="609">
        <v>26</v>
      </c>
      <c r="AE124" s="635"/>
      <c r="AF124" s="635"/>
      <c r="AG124" s="636"/>
      <c r="AH124" s="600" t="s">
        <v>165</v>
      </c>
      <c r="AI124" s="601"/>
      <c r="AJ124" s="601"/>
      <c r="AK124" s="601"/>
      <c r="AL124" s="601"/>
      <c r="AM124" s="601"/>
      <c r="AN124" s="601"/>
      <c r="AO124" s="601"/>
      <c r="AP124" s="601"/>
      <c r="AQ124" s="601"/>
      <c r="AR124" s="601"/>
      <c r="AS124" s="601"/>
      <c r="AT124" s="601"/>
      <c r="AU124" s="602"/>
      <c r="AV124" s="549" t="str">
        <f>IF(入力シート!$Z$39="","",入力シート!$Z$39)</f>
        <v/>
      </c>
      <c r="AW124" s="606"/>
      <c r="AX124" s="606"/>
      <c r="AY124" s="491"/>
    </row>
    <row r="125" spans="2:51" ht="12" customHeight="1" thickBot="1">
      <c r="B125" s="117"/>
      <c r="C125" s="637"/>
      <c r="D125" s="638"/>
      <c r="E125" s="638"/>
      <c r="F125" s="639"/>
      <c r="G125" s="603"/>
      <c r="H125" s="604"/>
      <c r="I125" s="604"/>
      <c r="J125" s="604"/>
      <c r="K125" s="604"/>
      <c r="L125" s="604"/>
      <c r="M125" s="604"/>
      <c r="N125" s="604"/>
      <c r="O125" s="604"/>
      <c r="P125" s="604"/>
      <c r="Q125" s="604"/>
      <c r="R125" s="604"/>
      <c r="S125" s="604"/>
      <c r="T125" s="605"/>
      <c r="U125" s="550"/>
      <c r="V125" s="607"/>
      <c r="W125" s="607"/>
      <c r="X125" s="492"/>
      <c r="Y125" s="134"/>
      <c r="Z125" s="134"/>
      <c r="AA125" s="134"/>
      <c r="AB125" s="134"/>
      <c r="AC125" s="134"/>
      <c r="AD125" s="637"/>
      <c r="AE125" s="638"/>
      <c r="AF125" s="638"/>
      <c r="AG125" s="639"/>
      <c r="AH125" s="603"/>
      <c r="AI125" s="604"/>
      <c r="AJ125" s="604"/>
      <c r="AK125" s="604"/>
      <c r="AL125" s="604"/>
      <c r="AM125" s="604"/>
      <c r="AN125" s="604"/>
      <c r="AO125" s="604"/>
      <c r="AP125" s="604"/>
      <c r="AQ125" s="604"/>
      <c r="AR125" s="604"/>
      <c r="AS125" s="604"/>
      <c r="AT125" s="604"/>
      <c r="AU125" s="605"/>
      <c r="AV125" s="550"/>
      <c r="AW125" s="607"/>
      <c r="AX125" s="607"/>
      <c r="AY125" s="492"/>
    </row>
    <row r="126" spans="2:51" ht="12" customHeight="1">
      <c r="B126" s="142"/>
      <c r="C126" s="609">
        <v>12</v>
      </c>
      <c r="D126" s="610"/>
      <c r="E126" s="610"/>
      <c r="F126" s="670"/>
      <c r="G126" s="600" t="s">
        <v>164</v>
      </c>
      <c r="H126" s="665"/>
      <c r="I126" s="665"/>
      <c r="J126" s="665"/>
      <c r="K126" s="665"/>
      <c r="L126" s="665"/>
      <c r="M126" s="665"/>
      <c r="N126" s="665"/>
      <c r="O126" s="665"/>
      <c r="P126" s="665"/>
      <c r="Q126" s="665"/>
      <c r="R126" s="665"/>
      <c r="S126" s="665"/>
      <c r="T126" s="666"/>
      <c r="U126" s="549" t="str">
        <f>IF(入力シート!$L$39="","",入力シート!$L$39)</f>
        <v/>
      </c>
      <c r="V126" s="606"/>
      <c r="W126" s="606"/>
      <c r="X126" s="491"/>
      <c r="Y126" s="134"/>
      <c r="Z126" s="134"/>
      <c r="AA126" s="134"/>
      <c r="AB126" s="134"/>
      <c r="AC126" s="134"/>
      <c r="AD126" s="609">
        <v>27</v>
      </c>
      <c r="AE126" s="635"/>
      <c r="AF126" s="635"/>
      <c r="AG126" s="636"/>
      <c r="AH126" s="600" t="s">
        <v>167</v>
      </c>
      <c r="AI126" s="601"/>
      <c r="AJ126" s="601"/>
      <c r="AK126" s="601"/>
      <c r="AL126" s="601"/>
      <c r="AM126" s="601"/>
      <c r="AN126" s="601"/>
      <c r="AO126" s="601"/>
      <c r="AP126" s="601"/>
      <c r="AQ126" s="601"/>
      <c r="AR126" s="601"/>
      <c r="AS126" s="601"/>
      <c r="AT126" s="601"/>
      <c r="AU126" s="602"/>
      <c r="AV126" s="549" t="str">
        <f>IF(入力シート!$AA$39="","",入力シート!$AA$39)</f>
        <v/>
      </c>
      <c r="AW126" s="606"/>
      <c r="AX126" s="606"/>
      <c r="AY126" s="491"/>
    </row>
    <row r="127" spans="2:51" ht="12" customHeight="1" thickBot="1">
      <c r="B127" s="142"/>
      <c r="C127" s="612"/>
      <c r="D127" s="613"/>
      <c r="E127" s="613"/>
      <c r="F127" s="671"/>
      <c r="G127" s="667"/>
      <c r="H127" s="668"/>
      <c r="I127" s="668"/>
      <c r="J127" s="668"/>
      <c r="K127" s="668"/>
      <c r="L127" s="668"/>
      <c r="M127" s="668"/>
      <c r="N127" s="668"/>
      <c r="O127" s="668"/>
      <c r="P127" s="668"/>
      <c r="Q127" s="668"/>
      <c r="R127" s="668"/>
      <c r="S127" s="668"/>
      <c r="T127" s="669"/>
      <c r="U127" s="550"/>
      <c r="V127" s="607"/>
      <c r="W127" s="607"/>
      <c r="X127" s="492"/>
      <c r="Y127" s="134"/>
      <c r="Z127" s="134"/>
      <c r="AA127" s="134"/>
      <c r="AB127" s="134"/>
      <c r="AC127" s="134"/>
      <c r="AD127" s="637"/>
      <c r="AE127" s="638"/>
      <c r="AF127" s="638"/>
      <c r="AG127" s="639"/>
      <c r="AH127" s="603"/>
      <c r="AI127" s="604"/>
      <c r="AJ127" s="604"/>
      <c r="AK127" s="604"/>
      <c r="AL127" s="604"/>
      <c r="AM127" s="604"/>
      <c r="AN127" s="604"/>
      <c r="AO127" s="604"/>
      <c r="AP127" s="604"/>
      <c r="AQ127" s="604"/>
      <c r="AR127" s="604"/>
      <c r="AS127" s="604"/>
      <c r="AT127" s="604"/>
      <c r="AU127" s="605"/>
      <c r="AV127" s="550"/>
      <c r="AW127" s="607"/>
      <c r="AX127" s="607"/>
      <c r="AY127" s="492"/>
    </row>
    <row r="128" spans="2:51" ht="12" customHeight="1">
      <c r="B128" s="143"/>
      <c r="C128" s="609">
        <v>13</v>
      </c>
      <c r="D128" s="610"/>
      <c r="E128" s="610"/>
      <c r="F128" s="670"/>
      <c r="G128" s="600" t="s">
        <v>166</v>
      </c>
      <c r="H128" s="665"/>
      <c r="I128" s="665"/>
      <c r="J128" s="665"/>
      <c r="K128" s="665"/>
      <c r="L128" s="665"/>
      <c r="M128" s="665"/>
      <c r="N128" s="665"/>
      <c r="O128" s="665"/>
      <c r="P128" s="665"/>
      <c r="Q128" s="665"/>
      <c r="R128" s="665"/>
      <c r="S128" s="665"/>
      <c r="T128" s="666"/>
      <c r="U128" s="549" t="str">
        <f>IF(入力シート!$M$39="","",入力シート!$M$39)</f>
        <v/>
      </c>
      <c r="V128" s="606"/>
      <c r="W128" s="606"/>
      <c r="X128" s="491"/>
      <c r="Y128" s="134"/>
      <c r="Z128" s="134"/>
      <c r="AA128" s="134"/>
      <c r="AB128" s="134"/>
      <c r="AC128" s="134"/>
      <c r="AD128" s="609">
        <v>28</v>
      </c>
      <c r="AE128" s="635"/>
      <c r="AF128" s="635"/>
      <c r="AG128" s="636"/>
      <c r="AH128" s="600" t="s">
        <v>169</v>
      </c>
      <c r="AI128" s="601"/>
      <c r="AJ128" s="601"/>
      <c r="AK128" s="601"/>
      <c r="AL128" s="601"/>
      <c r="AM128" s="601"/>
      <c r="AN128" s="601"/>
      <c r="AO128" s="601"/>
      <c r="AP128" s="601"/>
      <c r="AQ128" s="601"/>
      <c r="AR128" s="601"/>
      <c r="AS128" s="601"/>
      <c r="AT128" s="601"/>
      <c r="AU128" s="602"/>
      <c r="AV128" s="549" t="str">
        <f>IF(入力シート!$AB$39="","",入力シート!$AB$39)</f>
        <v/>
      </c>
      <c r="AW128" s="606"/>
      <c r="AX128" s="606"/>
      <c r="AY128" s="491"/>
    </row>
    <row r="129" spans="2:51" ht="12" customHeight="1" thickBot="1">
      <c r="B129" s="143"/>
      <c r="C129" s="612"/>
      <c r="D129" s="613"/>
      <c r="E129" s="613"/>
      <c r="F129" s="671"/>
      <c r="G129" s="667"/>
      <c r="H129" s="668"/>
      <c r="I129" s="668"/>
      <c r="J129" s="668"/>
      <c r="K129" s="668"/>
      <c r="L129" s="668"/>
      <c r="M129" s="668"/>
      <c r="N129" s="668"/>
      <c r="O129" s="668"/>
      <c r="P129" s="668"/>
      <c r="Q129" s="668"/>
      <c r="R129" s="668"/>
      <c r="S129" s="668"/>
      <c r="T129" s="669"/>
      <c r="U129" s="550"/>
      <c r="V129" s="607"/>
      <c r="W129" s="607"/>
      <c r="X129" s="492"/>
      <c r="Y129" s="134"/>
      <c r="Z129" s="134"/>
      <c r="AA129" s="134"/>
      <c r="AB129" s="134"/>
      <c r="AC129" s="134"/>
      <c r="AD129" s="637"/>
      <c r="AE129" s="638"/>
      <c r="AF129" s="638"/>
      <c r="AG129" s="639"/>
      <c r="AH129" s="603"/>
      <c r="AI129" s="604"/>
      <c r="AJ129" s="604"/>
      <c r="AK129" s="604"/>
      <c r="AL129" s="604"/>
      <c r="AM129" s="604"/>
      <c r="AN129" s="604"/>
      <c r="AO129" s="604"/>
      <c r="AP129" s="604"/>
      <c r="AQ129" s="604"/>
      <c r="AR129" s="604"/>
      <c r="AS129" s="604"/>
      <c r="AT129" s="604"/>
      <c r="AU129" s="605"/>
      <c r="AV129" s="550"/>
      <c r="AW129" s="607"/>
      <c r="AX129" s="607"/>
      <c r="AY129" s="492"/>
    </row>
    <row r="130" spans="2:51" ht="12" customHeight="1">
      <c r="B130" s="110"/>
      <c r="C130" s="609">
        <v>14</v>
      </c>
      <c r="D130" s="610"/>
      <c r="E130" s="610"/>
      <c r="F130" s="670"/>
      <c r="G130" s="600" t="s">
        <v>168</v>
      </c>
      <c r="H130" s="665"/>
      <c r="I130" s="665"/>
      <c r="J130" s="665"/>
      <c r="K130" s="665"/>
      <c r="L130" s="665"/>
      <c r="M130" s="665"/>
      <c r="N130" s="665"/>
      <c r="O130" s="665"/>
      <c r="P130" s="665"/>
      <c r="Q130" s="665"/>
      <c r="R130" s="665"/>
      <c r="S130" s="665"/>
      <c r="T130" s="666"/>
      <c r="U130" s="549" t="str">
        <f>IF(入力シート!$N$39="","",入力シート!$N$39)</f>
        <v/>
      </c>
      <c r="V130" s="606"/>
      <c r="W130" s="606"/>
      <c r="X130" s="491"/>
      <c r="AD130" s="609">
        <v>29</v>
      </c>
      <c r="AE130" s="635"/>
      <c r="AF130" s="635"/>
      <c r="AG130" s="636"/>
      <c r="AH130" s="600" t="s">
        <v>178</v>
      </c>
      <c r="AI130" s="601"/>
      <c r="AJ130" s="601"/>
      <c r="AK130" s="601"/>
      <c r="AL130" s="601"/>
      <c r="AM130" s="601"/>
      <c r="AN130" s="601"/>
      <c r="AO130" s="601"/>
      <c r="AP130" s="601"/>
      <c r="AQ130" s="601"/>
      <c r="AR130" s="601"/>
      <c r="AS130" s="601"/>
      <c r="AT130" s="601"/>
      <c r="AU130" s="602"/>
      <c r="AV130" s="549" t="str">
        <f>IF(入力シート!$AC$39="","",入力シート!$AC$39)</f>
        <v/>
      </c>
      <c r="AW130" s="606"/>
      <c r="AX130" s="606"/>
      <c r="AY130" s="491"/>
    </row>
    <row r="131" spans="2:51" ht="12" customHeight="1" thickBot="1">
      <c r="C131" s="612"/>
      <c r="D131" s="613"/>
      <c r="E131" s="613"/>
      <c r="F131" s="671"/>
      <c r="G131" s="667"/>
      <c r="H131" s="668"/>
      <c r="I131" s="668"/>
      <c r="J131" s="668"/>
      <c r="K131" s="668"/>
      <c r="L131" s="668"/>
      <c r="M131" s="668"/>
      <c r="N131" s="668"/>
      <c r="O131" s="668"/>
      <c r="P131" s="668"/>
      <c r="Q131" s="668"/>
      <c r="R131" s="668"/>
      <c r="S131" s="668"/>
      <c r="T131" s="669"/>
      <c r="U131" s="550"/>
      <c r="V131" s="607"/>
      <c r="W131" s="607"/>
      <c r="X131" s="492"/>
      <c r="AD131" s="637"/>
      <c r="AE131" s="638"/>
      <c r="AF131" s="638"/>
      <c r="AG131" s="639"/>
      <c r="AH131" s="603"/>
      <c r="AI131" s="604"/>
      <c r="AJ131" s="604"/>
      <c r="AK131" s="604"/>
      <c r="AL131" s="604"/>
      <c r="AM131" s="604"/>
      <c r="AN131" s="604"/>
      <c r="AO131" s="604"/>
      <c r="AP131" s="604"/>
      <c r="AQ131" s="604"/>
      <c r="AR131" s="604"/>
      <c r="AS131" s="604"/>
      <c r="AT131" s="604"/>
      <c r="AU131" s="605"/>
      <c r="AV131" s="550"/>
      <c r="AW131" s="607"/>
      <c r="AX131" s="607"/>
      <c r="AY131" s="492"/>
    </row>
    <row r="132" spans="2:51" ht="12.75" customHeight="1">
      <c r="C132" s="609">
        <v>15</v>
      </c>
      <c r="D132" s="635"/>
      <c r="E132" s="635"/>
      <c r="F132" s="636"/>
      <c r="G132" s="600" t="s">
        <v>145</v>
      </c>
      <c r="H132" s="601"/>
      <c r="I132" s="601"/>
      <c r="J132" s="601"/>
      <c r="K132" s="601"/>
      <c r="L132" s="601"/>
      <c r="M132" s="601"/>
      <c r="N132" s="601"/>
      <c r="O132" s="601"/>
      <c r="P132" s="601"/>
      <c r="Q132" s="601"/>
      <c r="R132" s="601"/>
      <c r="S132" s="601"/>
      <c r="T132" s="602"/>
      <c r="U132" s="549" t="str">
        <f>IF(入力シート!$O$39="","",入力シート!$O$39)</f>
        <v/>
      </c>
      <c r="V132" s="606"/>
      <c r="W132" s="606"/>
      <c r="X132" s="491"/>
      <c r="AD132" s="609">
        <v>30</v>
      </c>
      <c r="AE132" s="635"/>
      <c r="AF132" s="635"/>
      <c r="AG132" s="636"/>
      <c r="AH132" s="600" t="s">
        <v>135</v>
      </c>
      <c r="AI132" s="601"/>
      <c r="AJ132" s="601"/>
      <c r="AK132" s="601"/>
      <c r="AL132" s="601"/>
      <c r="AM132" s="601"/>
      <c r="AN132" s="601"/>
      <c r="AO132" s="601"/>
      <c r="AP132" s="601"/>
      <c r="AQ132" s="601"/>
      <c r="AR132" s="601"/>
      <c r="AS132" s="601"/>
      <c r="AT132" s="601"/>
      <c r="AU132" s="602"/>
      <c r="AV132" s="549" t="str">
        <f>IF(入力シート!$AD$39="","",入力シート!$AD$39)</f>
        <v/>
      </c>
      <c r="AW132" s="606"/>
      <c r="AX132" s="606"/>
      <c r="AY132" s="491"/>
    </row>
    <row r="133" spans="2:51" ht="12.75" customHeight="1" thickBot="1">
      <c r="C133" s="637"/>
      <c r="D133" s="638"/>
      <c r="E133" s="638"/>
      <c r="F133" s="639"/>
      <c r="G133" s="603"/>
      <c r="H133" s="604"/>
      <c r="I133" s="604"/>
      <c r="J133" s="604"/>
      <c r="K133" s="604"/>
      <c r="L133" s="604"/>
      <c r="M133" s="604"/>
      <c r="N133" s="604"/>
      <c r="O133" s="604"/>
      <c r="P133" s="604"/>
      <c r="Q133" s="604"/>
      <c r="R133" s="604"/>
      <c r="S133" s="604"/>
      <c r="T133" s="605"/>
      <c r="U133" s="550"/>
      <c r="V133" s="607"/>
      <c r="W133" s="607"/>
      <c r="X133" s="492"/>
      <c r="AD133" s="637"/>
      <c r="AE133" s="638"/>
      <c r="AF133" s="638"/>
      <c r="AG133" s="639"/>
      <c r="AH133" s="603"/>
      <c r="AI133" s="604"/>
      <c r="AJ133" s="604"/>
      <c r="AK133" s="604"/>
      <c r="AL133" s="604"/>
      <c r="AM133" s="604"/>
      <c r="AN133" s="604"/>
      <c r="AO133" s="604"/>
      <c r="AP133" s="604"/>
      <c r="AQ133" s="604"/>
      <c r="AR133" s="604"/>
      <c r="AS133" s="604"/>
      <c r="AT133" s="604"/>
      <c r="AU133" s="605"/>
      <c r="AV133" s="550"/>
      <c r="AW133" s="607"/>
      <c r="AX133" s="607"/>
      <c r="AY133" s="492"/>
    </row>
    <row r="134" spans="2:51" ht="12.75" customHeight="1"/>
    <row r="135" spans="2:51" ht="12.75" customHeight="1"/>
    <row r="136" spans="2:51" ht="12.75" customHeight="1"/>
    <row r="137" spans="2:51" ht="12.75" customHeight="1"/>
    <row r="138" spans="2:51" ht="12.75" customHeight="1"/>
    <row r="139" spans="2:51" ht="12.75" customHeight="1"/>
    <row r="140" spans="2:51" ht="12.75" customHeight="1"/>
    <row r="141" spans="2:51" ht="12.75" customHeight="1"/>
    <row r="145" spans="202:203" ht="13.9" customHeight="1">
      <c r="GT145" s="102"/>
      <c r="GU145" s="102"/>
    </row>
    <row r="146" spans="202:203" ht="13.9" customHeight="1">
      <c r="GT146" s="102"/>
      <c r="GU146" s="102"/>
    </row>
    <row r="147" spans="202:203" ht="13.9" customHeight="1">
      <c r="GT147" s="102"/>
      <c r="GU147" s="102"/>
    </row>
    <row r="148" spans="202:203" ht="30" customHeight="1">
      <c r="GT148" s="102"/>
      <c r="GU148" s="102"/>
    </row>
    <row r="149" spans="202:203" ht="30" customHeight="1">
      <c r="GT149" s="102"/>
      <c r="GU149" s="102"/>
    </row>
    <row r="150" spans="202:203" ht="30" customHeight="1">
      <c r="GT150" s="102"/>
      <c r="GU150" s="102"/>
    </row>
    <row r="151" spans="202:203" ht="30" customHeight="1">
      <c r="GT151" s="102"/>
      <c r="GU151" s="102"/>
    </row>
    <row r="152" spans="202:203" ht="30" customHeight="1">
      <c r="GT152" s="102"/>
      <c r="GU152" s="102"/>
    </row>
    <row r="153" spans="202:203" ht="30" customHeight="1">
      <c r="GT153" s="102"/>
      <c r="GU153" s="102"/>
    </row>
    <row r="154" spans="202:203" ht="30" customHeight="1">
      <c r="GT154" s="102"/>
      <c r="GU154" s="102"/>
    </row>
    <row r="155" spans="202:203" ht="30" customHeight="1">
      <c r="GT155" s="102"/>
      <c r="GU155" s="102"/>
    </row>
    <row r="156" spans="202:203" ht="30" customHeight="1">
      <c r="GT156" s="102"/>
      <c r="GU156" s="102"/>
    </row>
    <row r="157" spans="202:203" ht="30" customHeight="1"/>
    <row r="158" spans="202:203" ht="30" customHeight="1"/>
    <row r="159" spans="202:203" ht="30" customHeight="1"/>
    <row r="160" spans="202:203"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sheetData>
  <sheetProtection selectLockedCells="1"/>
  <mergeCells count="794">
    <mergeCell ref="BM50:BN51"/>
    <mergeCell ref="BM52:BN53"/>
    <mergeCell ref="AO30:AP31"/>
    <mergeCell ref="AO48:AP49"/>
    <mergeCell ref="BE52:BF53"/>
    <mergeCell ref="BG52:BH53"/>
    <mergeCell ref="BI52:BJ53"/>
    <mergeCell ref="BK52:BL53"/>
    <mergeCell ref="B36:K53"/>
    <mergeCell ref="L50:P53"/>
    <mergeCell ref="AI52:AJ53"/>
    <mergeCell ref="AK52:AL53"/>
    <mergeCell ref="AM52:AN53"/>
    <mergeCell ref="AO52:AP53"/>
    <mergeCell ref="AQ52:AR53"/>
    <mergeCell ref="AS52:AT53"/>
    <mergeCell ref="AU52:AV53"/>
    <mergeCell ref="AW52:AX53"/>
    <mergeCell ref="AY52:AZ53"/>
    <mergeCell ref="Q52:R53"/>
    <mergeCell ref="S52:T53"/>
    <mergeCell ref="U52:V53"/>
    <mergeCell ref="W52:X53"/>
    <mergeCell ref="Y52:Z53"/>
    <mergeCell ref="AA52:AB53"/>
    <mergeCell ref="BI50:BJ51"/>
    <mergeCell ref="BK50:BL51"/>
    <mergeCell ref="AH132:AU133"/>
    <mergeCell ref="AV132:AY133"/>
    <mergeCell ref="AW2:AX2"/>
    <mergeCell ref="AY2:AZ2"/>
    <mergeCell ref="AG40:AH41"/>
    <mergeCell ref="AG42:AH43"/>
    <mergeCell ref="AV118:AY119"/>
    <mergeCell ref="AE2:AF2"/>
    <mergeCell ref="AG2:AH2"/>
    <mergeCell ref="AS2:AT2"/>
    <mergeCell ref="AU2:AV2"/>
    <mergeCell ref="AD112:AG113"/>
    <mergeCell ref="AH112:AU113"/>
    <mergeCell ref="AV112:AY113"/>
    <mergeCell ref="AD106:AG107"/>
    <mergeCell ref="AH106:AU107"/>
    <mergeCell ref="AV106:AY107"/>
    <mergeCell ref="AD132:AG133"/>
    <mergeCell ref="AK67:AL68"/>
    <mergeCell ref="AY65:AZ66"/>
    <mergeCell ref="AJ95:AV95"/>
    <mergeCell ref="AB95:AG95"/>
    <mergeCell ref="AO28:AP29"/>
    <mergeCell ref="AI63:AJ64"/>
    <mergeCell ref="AK63:AL64"/>
    <mergeCell ref="AO63:AP64"/>
    <mergeCell ref="BA52:BB53"/>
    <mergeCell ref="AM42:AN43"/>
    <mergeCell ref="AO42:AP43"/>
    <mergeCell ref="AQ42:AR43"/>
    <mergeCell ref="AI42:AJ43"/>
    <mergeCell ref="AK42:AL43"/>
    <mergeCell ref="AI61:AJ62"/>
    <mergeCell ref="AO46:AP47"/>
    <mergeCell ref="AM48:AN49"/>
    <mergeCell ref="AM32:AN33"/>
    <mergeCell ref="AS65:AT66"/>
    <mergeCell ref="AU65:AV66"/>
    <mergeCell ref="AW65:AX66"/>
    <mergeCell ref="AK61:AL62"/>
    <mergeCell ref="AM61:AN62"/>
    <mergeCell ref="AQ38:AR39"/>
    <mergeCell ref="AO38:AP39"/>
    <mergeCell ref="AR36:AR37"/>
    <mergeCell ref="AQ36:AQ37"/>
    <mergeCell ref="AP36:AP37"/>
    <mergeCell ref="AO36:AO37"/>
    <mergeCell ref="AS36:AS37"/>
    <mergeCell ref="AT36:AT37"/>
    <mergeCell ref="AS38:AT39"/>
    <mergeCell ref="AQ65:AR66"/>
    <mergeCell ref="AK46:AL47"/>
    <mergeCell ref="AM46:AN47"/>
    <mergeCell ref="AO32:AP33"/>
    <mergeCell ref="AQ32:AR33"/>
    <mergeCell ref="AK38:AL39"/>
    <mergeCell ref="AM36:AM37"/>
    <mergeCell ref="AN36:AN37"/>
    <mergeCell ref="AM38:AN39"/>
    <mergeCell ref="AS40:AT41"/>
    <mergeCell ref="AQ40:AR41"/>
    <mergeCell ref="AO40:AP41"/>
    <mergeCell ref="AM40:AN41"/>
    <mergeCell ref="AK40:AL41"/>
    <mergeCell ref="BA65:BB66"/>
    <mergeCell ref="AM63:AN64"/>
    <mergeCell ref="AI2:AJ2"/>
    <mergeCell ref="AK2:AL2"/>
    <mergeCell ref="AM2:AN2"/>
    <mergeCell ref="AO2:AP2"/>
    <mergeCell ref="AQ2:AR2"/>
    <mergeCell ref="AE52:AF53"/>
    <mergeCell ref="AS42:AT43"/>
    <mergeCell ref="AS16:AS17"/>
    <mergeCell ref="AY16:AY17"/>
    <mergeCell ref="AQ22:AR23"/>
    <mergeCell ref="AO22:AP23"/>
    <mergeCell ref="AR20:AR21"/>
    <mergeCell ref="AQ20:AQ21"/>
    <mergeCell ref="AP20:AP21"/>
    <mergeCell ref="AO20:AO21"/>
    <mergeCell ref="AS20:AS21"/>
    <mergeCell ref="AT20:AT21"/>
    <mergeCell ref="AS22:AT23"/>
    <mergeCell ref="AE50:AF51"/>
    <mergeCell ref="AI46:AJ47"/>
    <mergeCell ref="AG28:AH29"/>
    <mergeCell ref="AI28:AJ29"/>
    <mergeCell ref="AK28:AL29"/>
    <mergeCell ref="AM28:AN29"/>
    <mergeCell ref="BB92:BJ92"/>
    <mergeCell ref="BG67:BH68"/>
    <mergeCell ref="BI67:BJ68"/>
    <mergeCell ref="AS67:AT68"/>
    <mergeCell ref="AU67:AV68"/>
    <mergeCell ref="AW67:AX68"/>
    <mergeCell ref="AY67:AZ68"/>
    <mergeCell ref="BA67:BB68"/>
    <mergeCell ref="BC67:BD68"/>
    <mergeCell ref="BE67:BF68"/>
    <mergeCell ref="BC50:BD51"/>
    <mergeCell ref="BE50:BF51"/>
    <mergeCell ref="BG50:BH51"/>
    <mergeCell ref="AY50:AZ51"/>
    <mergeCell ref="BA50:BB51"/>
    <mergeCell ref="J92:BA93"/>
    <mergeCell ref="B71:K72"/>
    <mergeCell ref="M71:N72"/>
    <mergeCell ref="O71:P72"/>
    <mergeCell ref="Q71:R72"/>
    <mergeCell ref="S71:T72"/>
    <mergeCell ref="AO65:AP66"/>
    <mergeCell ref="AE79:AF80"/>
    <mergeCell ref="AE77:AF78"/>
    <mergeCell ref="Y77:Z78"/>
    <mergeCell ref="AA77:AB78"/>
    <mergeCell ref="AC77:AD78"/>
    <mergeCell ref="B79:K80"/>
    <mergeCell ref="M79:N80"/>
    <mergeCell ref="O79:P80"/>
    <mergeCell ref="Q79:R80"/>
    <mergeCell ref="S79:T80"/>
    <mergeCell ref="B75:K78"/>
    <mergeCell ref="M2:N2"/>
    <mergeCell ref="O2:P2"/>
    <mergeCell ref="Q2:R2"/>
    <mergeCell ref="S2:T2"/>
    <mergeCell ref="U2:V2"/>
    <mergeCell ref="W2:X2"/>
    <mergeCell ref="Y2:Z2"/>
    <mergeCell ref="AA2:AB2"/>
    <mergeCell ref="AC2:AD2"/>
    <mergeCell ref="G128:T129"/>
    <mergeCell ref="U128:X129"/>
    <mergeCell ref="AD126:AG127"/>
    <mergeCell ref="AH126:AU127"/>
    <mergeCell ref="AV126:AY127"/>
    <mergeCell ref="C130:F131"/>
    <mergeCell ref="G130:T131"/>
    <mergeCell ref="U130:X131"/>
    <mergeCell ref="AD128:AG129"/>
    <mergeCell ref="AH128:AU129"/>
    <mergeCell ref="AV128:AY129"/>
    <mergeCell ref="C126:F127"/>
    <mergeCell ref="G126:T127"/>
    <mergeCell ref="U126:X127"/>
    <mergeCell ref="AD130:AG131"/>
    <mergeCell ref="AH130:AU131"/>
    <mergeCell ref="AV130:AY131"/>
    <mergeCell ref="C128:F129"/>
    <mergeCell ref="C124:F125"/>
    <mergeCell ref="G124:T125"/>
    <mergeCell ref="U124:X125"/>
    <mergeCell ref="AD122:AG123"/>
    <mergeCell ref="AH122:AU123"/>
    <mergeCell ref="AV122:AY123"/>
    <mergeCell ref="C118:F119"/>
    <mergeCell ref="G118:T119"/>
    <mergeCell ref="U118:X119"/>
    <mergeCell ref="C122:F123"/>
    <mergeCell ref="G122:T123"/>
    <mergeCell ref="U122:X123"/>
    <mergeCell ref="AD120:AG121"/>
    <mergeCell ref="AH120:AU121"/>
    <mergeCell ref="G120:T121"/>
    <mergeCell ref="U120:X121"/>
    <mergeCell ref="AD118:AG119"/>
    <mergeCell ref="AH118:AU119"/>
    <mergeCell ref="AD124:AG125"/>
    <mergeCell ref="AH124:AU125"/>
    <mergeCell ref="AV124:AY125"/>
    <mergeCell ref="AV120:AY121"/>
    <mergeCell ref="C120:F121"/>
    <mergeCell ref="C116:F117"/>
    <mergeCell ref="G116:T117"/>
    <mergeCell ref="U116:X117"/>
    <mergeCell ref="AD114:AG115"/>
    <mergeCell ref="AH114:AU115"/>
    <mergeCell ref="AV114:AY115"/>
    <mergeCell ref="AD116:AG117"/>
    <mergeCell ref="AH116:AU117"/>
    <mergeCell ref="AV116:AY117"/>
    <mergeCell ref="C114:F115"/>
    <mergeCell ref="G114:T115"/>
    <mergeCell ref="U114:X115"/>
    <mergeCell ref="AB97:AC98"/>
    <mergeCell ref="C100:BI101"/>
    <mergeCell ref="C102:F103"/>
    <mergeCell ref="G102:T103"/>
    <mergeCell ref="U102:X103"/>
    <mergeCell ref="AD102:AG103"/>
    <mergeCell ref="AH102:AU103"/>
    <mergeCell ref="AV102:AY103"/>
    <mergeCell ref="C104:F105"/>
    <mergeCell ref="G104:T105"/>
    <mergeCell ref="U104:X105"/>
    <mergeCell ref="Z97:AA98"/>
    <mergeCell ref="AD104:AG105"/>
    <mergeCell ref="AH104:AU105"/>
    <mergeCell ref="AV104:AY105"/>
    <mergeCell ref="L97:M98"/>
    <mergeCell ref="N97:O98"/>
    <mergeCell ref="P97:Q98"/>
    <mergeCell ref="R97:S98"/>
    <mergeCell ref="T97:U98"/>
    <mergeCell ref="V97:W98"/>
    <mergeCell ref="X97:Y98"/>
    <mergeCell ref="AM97:AY98"/>
    <mergeCell ref="AD97:AL98"/>
    <mergeCell ref="AD108:AG109"/>
    <mergeCell ref="AH108:AU109"/>
    <mergeCell ref="AV108:AY109"/>
    <mergeCell ref="AD110:AG111"/>
    <mergeCell ref="C108:F109"/>
    <mergeCell ref="G108:T109"/>
    <mergeCell ref="U108:X109"/>
    <mergeCell ref="C112:F113"/>
    <mergeCell ref="G112:T113"/>
    <mergeCell ref="U112:X113"/>
    <mergeCell ref="AH110:AU111"/>
    <mergeCell ref="AV110:AY111"/>
    <mergeCell ref="C110:F111"/>
    <mergeCell ref="G110:T111"/>
    <mergeCell ref="U110:X111"/>
    <mergeCell ref="C106:F107"/>
    <mergeCell ref="G106:T107"/>
    <mergeCell ref="U106:X107"/>
    <mergeCell ref="C132:F133"/>
    <mergeCell ref="B73:K74"/>
    <mergeCell ref="M73:N74"/>
    <mergeCell ref="O73:P74"/>
    <mergeCell ref="Q73:R74"/>
    <mergeCell ref="S73:T74"/>
    <mergeCell ref="U73:V74"/>
    <mergeCell ref="U75:V76"/>
    <mergeCell ref="W75:X76"/>
    <mergeCell ref="W77:X78"/>
    <mergeCell ref="W73:X74"/>
    <mergeCell ref="L75:P76"/>
    <mergeCell ref="Q75:R76"/>
    <mergeCell ref="L77:P78"/>
    <mergeCell ref="Q77:R78"/>
    <mergeCell ref="S77:T78"/>
    <mergeCell ref="U77:V78"/>
    <mergeCell ref="Q94:R95"/>
    <mergeCell ref="B94:F95"/>
    <mergeCell ref="G94:H95"/>
    <mergeCell ref="I94:J95"/>
    <mergeCell ref="G132:T133"/>
    <mergeCell ref="U132:X133"/>
    <mergeCell ref="C97:K98"/>
    <mergeCell ref="K94:L95"/>
    <mergeCell ref="M94:N95"/>
    <mergeCell ref="O94:P95"/>
    <mergeCell ref="BK67:BL68"/>
    <mergeCell ref="B69:K70"/>
    <mergeCell ref="M69:N70"/>
    <mergeCell ref="O69:P70"/>
    <mergeCell ref="Q69:R70"/>
    <mergeCell ref="S69:T70"/>
    <mergeCell ref="U69:V70"/>
    <mergeCell ref="W69:X70"/>
    <mergeCell ref="Y69:Z70"/>
    <mergeCell ref="AA69:AB70"/>
    <mergeCell ref="AC69:AD70"/>
    <mergeCell ref="AE69:AF70"/>
    <mergeCell ref="B61:K68"/>
    <mergeCell ref="AA61:AB62"/>
    <mergeCell ref="AC61:AD62"/>
    <mergeCell ref="L65:P68"/>
    <mergeCell ref="BG65:BH66"/>
    <mergeCell ref="BI65:BJ66"/>
    <mergeCell ref="BK65:BL66"/>
    <mergeCell ref="Q67:R68"/>
    <mergeCell ref="BC65:BD66"/>
    <mergeCell ref="BE65:BF66"/>
    <mergeCell ref="AK65:AL66"/>
    <mergeCell ref="AM65:AN66"/>
    <mergeCell ref="S67:T68"/>
    <mergeCell ref="U67:V68"/>
    <mergeCell ref="W67:X68"/>
    <mergeCell ref="Y67:Z68"/>
    <mergeCell ref="AA67:AB68"/>
    <mergeCell ref="AC67:AD68"/>
    <mergeCell ref="AE67:AF68"/>
    <mergeCell ref="AG67:AH68"/>
    <mergeCell ref="AI67:AJ68"/>
    <mergeCell ref="AM67:AN68"/>
    <mergeCell ref="AO67:AP68"/>
    <mergeCell ref="AQ67:AR68"/>
    <mergeCell ref="AI65:AJ66"/>
    <mergeCell ref="U65:V66"/>
    <mergeCell ref="W65:X66"/>
    <mergeCell ref="Y65:Z66"/>
    <mergeCell ref="AA65:AB66"/>
    <mergeCell ref="AC65:AD66"/>
    <mergeCell ref="Q65:R66"/>
    <mergeCell ref="S65:T66"/>
    <mergeCell ref="AE65:AF66"/>
    <mergeCell ref="AG65:AH66"/>
    <mergeCell ref="AG52:AH53"/>
    <mergeCell ref="L63:P64"/>
    <mergeCell ref="Q63:R64"/>
    <mergeCell ref="S63:T64"/>
    <mergeCell ref="U63:V64"/>
    <mergeCell ref="W63:X64"/>
    <mergeCell ref="Y63:Z64"/>
    <mergeCell ref="AA63:AB64"/>
    <mergeCell ref="AC63:AD64"/>
    <mergeCell ref="AE63:AF64"/>
    <mergeCell ref="L61:P62"/>
    <mergeCell ref="Q61:R62"/>
    <mergeCell ref="S61:T62"/>
    <mergeCell ref="U61:V62"/>
    <mergeCell ref="W61:X62"/>
    <mergeCell ref="Y61:Z62"/>
    <mergeCell ref="AG63:AH64"/>
    <mergeCell ref="AB59:AG59"/>
    <mergeCell ref="AE61:AF62"/>
    <mergeCell ref="AG61:AH62"/>
    <mergeCell ref="B58:F59"/>
    <mergeCell ref="G58:H59"/>
    <mergeCell ref="I58:J59"/>
    <mergeCell ref="K58:L59"/>
    <mergeCell ref="M58:N59"/>
    <mergeCell ref="O58:P59"/>
    <mergeCell ref="BD58:BL58"/>
    <mergeCell ref="AJ59:AV59"/>
    <mergeCell ref="AG50:AH51"/>
    <mergeCell ref="AI50:AJ51"/>
    <mergeCell ref="AK50:AL51"/>
    <mergeCell ref="AM50:AN51"/>
    <mergeCell ref="AO50:AP51"/>
    <mergeCell ref="AQ50:AR51"/>
    <mergeCell ref="AS50:AT51"/>
    <mergeCell ref="AU50:AV51"/>
    <mergeCell ref="AW50:AX51"/>
    <mergeCell ref="Q58:R59"/>
    <mergeCell ref="W50:X51"/>
    <mergeCell ref="Y50:Z51"/>
    <mergeCell ref="AA50:AB51"/>
    <mergeCell ref="AC50:AD51"/>
    <mergeCell ref="AC52:AD53"/>
    <mergeCell ref="BC52:BD53"/>
    <mergeCell ref="L40:P41"/>
    <mergeCell ref="Q40:R41"/>
    <mergeCell ref="S40:T41"/>
    <mergeCell ref="U40:V41"/>
    <mergeCell ref="W40:X41"/>
    <mergeCell ref="Y40:Z41"/>
    <mergeCell ref="L44:P45"/>
    <mergeCell ref="Q44:R45"/>
    <mergeCell ref="S44:T45"/>
    <mergeCell ref="U44:V45"/>
    <mergeCell ref="L42:P43"/>
    <mergeCell ref="Q42:R43"/>
    <mergeCell ref="S42:T43"/>
    <mergeCell ref="U42:V43"/>
    <mergeCell ref="W42:X43"/>
    <mergeCell ref="Y42:Z43"/>
    <mergeCell ref="W44:X45"/>
    <mergeCell ref="Y44:Z45"/>
    <mergeCell ref="L46:P47"/>
    <mergeCell ref="Q46:R47"/>
    <mergeCell ref="S46:T47"/>
    <mergeCell ref="AC48:AD49"/>
    <mergeCell ref="AE48:AF49"/>
    <mergeCell ref="AI48:AJ49"/>
    <mergeCell ref="AK48:AL49"/>
    <mergeCell ref="Y48:Z49"/>
    <mergeCell ref="AA48:AB49"/>
    <mergeCell ref="AC46:AD47"/>
    <mergeCell ref="AE46:AF47"/>
    <mergeCell ref="AG48:AH49"/>
    <mergeCell ref="Y46:Z47"/>
    <mergeCell ref="AA46:AB47"/>
    <mergeCell ref="AG46:AH47"/>
    <mergeCell ref="L48:P49"/>
    <mergeCell ref="Q48:R49"/>
    <mergeCell ref="S48:T49"/>
    <mergeCell ref="U48:V49"/>
    <mergeCell ref="W48:X49"/>
    <mergeCell ref="AM30:AN31"/>
    <mergeCell ref="AE26:AF27"/>
    <mergeCell ref="L38:P39"/>
    <mergeCell ref="Q38:R39"/>
    <mergeCell ref="S38:T39"/>
    <mergeCell ref="U38:V39"/>
    <mergeCell ref="W38:X39"/>
    <mergeCell ref="Y38:Z39"/>
    <mergeCell ref="AA38:AB39"/>
    <mergeCell ref="AC38:AD39"/>
    <mergeCell ref="AI38:AJ39"/>
    <mergeCell ref="AE38:AF39"/>
    <mergeCell ref="AG38:AH39"/>
    <mergeCell ref="L36:P37"/>
    <mergeCell ref="Q36:Q37"/>
    <mergeCell ref="R36:R37"/>
    <mergeCell ref="S36:S37"/>
    <mergeCell ref="W28:X29"/>
    <mergeCell ref="Y36:Y37"/>
    <mergeCell ref="Z36:Z37"/>
    <mergeCell ref="AK32:AL33"/>
    <mergeCell ref="AB36:AB37"/>
    <mergeCell ref="AC36:AC37"/>
    <mergeCell ref="AD36:AD37"/>
    <mergeCell ref="Q50:R51"/>
    <mergeCell ref="S50:T51"/>
    <mergeCell ref="U50:V51"/>
    <mergeCell ref="U46:V47"/>
    <mergeCell ref="W46:X47"/>
    <mergeCell ref="AA42:AB43"/>
    <mergeCell ref="AC42:AD43"/>
    <mergeCell ref="AE42:AF43"/>
    <mergeCell ref="U34:V35"/>
    <mergeCell ref="W34:X35"/>
    <mergeCell ref="T36:T37"/>
    <mergeCell ref="U36:U37"/>
    <mergeCell ref="V36:V37"/>
    <mergeCell ref="W36:W37"/>
    <mergeCell ref="AA40:AB41"/>
    <mergeCell ref="AA36:AA37"/>
    <mergeCell ref="AE36:AE37"/>
    <mergeCell ref="AF36:AF37"/>
    <mergeCell ref="AC40:AD41"/>
    <mergeCell ref="AE40:AF41"/>
    <mergeCell ref="AA44:AB45"/>
    <mergeCell ref="AC44:AD45"/>
    <mergeCell ref="AE44:AF45"/>
    <mergeCell ref="L32:P35"/>
    <mergeCell ref="Q34:R35"/>
    <mergeCell ref="S34:T35"/>
    <mergeCell ref="Y28:Z29"/>
    <mergeCell ref="AA28:AB29"/>
    <mergeCell ref="AC28:AD29"/>
    <mergeCell ref="Y34:Z35"/>
    <mergeCell ref="AA34:AB35"/>
    <mergeCell ref="AE28:AF29"/>
    <mergeCell ref="Q32:R33"/>
    <mergeCell ref="S32:T33"/>
    <mergeCell ref="U32:V33"/>
    <mergeCell ref="Y30:Z31"/>
    <mergeCell ref="AA30:AB31"/>
    <mergeCell ref="AC30:AD31"/>
    <mergeCell ref="AE30:AF31"/>
    <mergeCell ref="AE32:AF33"/>
    <mergeCell ref="L28:P29"/>
    <mergeCell ref="Q28:R29"/>
    <mergeCell ref="S28:T29"/>
    <mergeCell ref="U28:V29"/>
    <mergeCell ref="L30:P31"/>
    <mergeCell ref="Q30:R31"/>
    <mergeCell ref="S30:T31"/>
    <mergeCell ref="U30:V31"/>
    <mergeCell ref="W30:X31"/>
    <mergeCell ref="AA20:AA21"/>
    <mergeCell ref="AB20:AB21"/>
    <mergeCell ref="AC20:AC21"/>
    <mergeCell ref="AD20:AD21"/>
    <mergeCell ref="Y24:Z25"/>
    <mergeCell ref="W32:X33"/>
    <mergeCell ref="Y32:Z33"/>
    <mergeCell ref="AA32:AB33"/>
    <mergeCell ref="AC32:AD33"/>
    <mergeCell ref="Y26:Z27"/>
    <mergeCell ref="AA26:AB27"/>
    <mergeCell ref="AC26:AD27"/>
    <mergeCell ref="Y22:Z23"/>
    <mergeCell ref="AA22:AB23"/>
    <mergeCell ref="AI24:AJ25"/>
    <mergeCell ref="L26:P27"/>
    <mergeCell ref="Q26:R27"/>
    <mergeCell ref="S26:T27"/>
    <mergeCell ref="U26:V27"/>
    <mergeCell ref="W26:X27"/>
    <mergeCell ref="AC24:AD25"/>
    <mergeCell ref="AC22:AD23"/>
    <mergeCell ref="AE22:AF23"/>
    <mergeCell ref="AG22:AH23"/>
    <mergeCell ref="AI22:AJ23"/>
    <mergeCell ref="AA24:AB25"/>
    <mergeCell ref="B20:K25"/>
    <mergeCell ref="L20:P21"/>
    <mergeCell ref="Q20:Q21"/>
    <mergeCell ref="R20:R21"/>
    <mergeCell ref="S20:S21"/>
    <mergeCell ref="T20:T21"/>
    <mergeCell ref="U20:U21"/>
    <mergeCell ref="V20:V21"/>
    <mergeCell ref="W20:W21"/>
    <mergeCell ref="L24:P25"/>
    <mergeCell ref="Q24:R25"/>
    <mergeCell ref="S24:T25"/>
    <mergeCell ref="U24:V25"/>
    <mergeCell ref="W24:X25"/>
    <mergeCell ref="L22:P23"/>
    <mergeCell ref="Q22:R23"/>
    <mergeCell ref="S22:T23"/>
    <mergeCell ref="U22:V23"/>
    <mergeCell ref="W22:X23"/>
    <mergeCell ref="X20:X21"/>
    <mergeCell ref="AO16:AO17"/>
    <mergeCell ref="AP16:AP17"/>
    <mergeCell ref="AQ16:AQ17"/>
    <mergeCell ref="AR16:AR17"/>
    <mergeCell ref="AC18:AD19"/>
    <mergeCell ref="AE18:AF19"/>
    <mergeCell ref="AG18:AH19"/>
    <mergeCell ref="AI18:AJ19"/>
    <mergeCell ref="AK18:AL19"/>
    <mergeCell ref="AM18:AN19"/>
    <mergeCell ref="AO18:AP19"/>
    <mergeCell ref="AA18:AB19"/>
    <mergeCell ref="AK22:AL23"/>
    <mergeCell ref="AL20:AL21"/>
    <mergeCell ref="Y20:Y21"/>
    <mergeCell ref="AM20:AM21"/>
    <mergeCell ref="AN20:AN21"/>
    <mergeCell ref="AM22:AN23"/>
    <mergeCell ref="AL16:AL17"/>
    <mergeCell ref="AM16:AM17"/>
    <mergeCell ref="AN16:AN17"/>
    <mergeCell ref="L18:L19"/>
    <mergeCell ref="M18:N19"/>
    <mergeCell ref="O18:P19"/>
    <mergeCell ref="Q18:R19"/>
    <mergeCell ref="S18:T19"/>
    <mergeCell ref="U18:V19"/>
    <mergeCell ref="W18:X19"/>
    <mergeCell ref="Y18:Z19"/>
    <mergeCell ref="Z20:Z21"/>
    <mergeCell ref="C4:M5"/>
    <mergeCell ref="Q4:AV5"/>
    <mergeCell ref="BD4:BL4"/>
    <mergeCell ref="AP7:AY8"/>
    <mergeCell ref="AP9:AY10"/>
    <mergeCell ref="AZ9:BA10"/>
    <mergeCell ref="BB9:BC10"/>
    <mergeCell ref="BD9:BE10"/>
    <mergeCell ref="BF9:BG10"/>
    <mergeCell ref="BH9:BI10"/>
    <mergeCell ref="B7:AJ8"/>
    <mergeCell ref="M10:AE10"/>
    <mergeCell ref="B12:K15"/>
    <mergeCell ref="L12:P13"/>
    <mergeCell ref="Q12:R13"/>
    <mergeCell ref="S12:T13"/>
    <mergeCell ref="U12:V13"/>
    <mergeCell ref="W12:X13"/>
    <mergeCell ref="Y12:Z13"/>
    <mergeCell ref="AG73:AI74"/>
    <mergeCell ref="AG71:AI72"/>
    <mergeCell ref="X36:X37"/>
    <mergeCell ref="AC34:AD35"/>
    <mergeCell ref="AE34:AF35"/>
    <mergeCell ref="B26:K35"/>
    <mergeCell ref="L14:P15"/>
    <mergeCell ref="Q14:R15"/>
    <mergeCell ref="S14:T15"/>
    <mergeCell ref="U14:V15"/>
    <mergeCell ref="W14:X15"/>
    <mergeCell ref="Y14:Z15"/>
    <mergeCell ref="AA14:AB15"/>
    <mergeCell ref="AC14:AD15"/>
    <mergeCell ref="AE14:AF15"/>
    <mergeCell ref="B16:K19"/>
    <mergeCell ref="L16:L17"/>
    <mergeCell ref="DT79:DU80"/>
    <mergeCell ref="DV79:DY80"/>
    <mergeCell ref="DT32:EI33"/>
    <mergeCell ref="AG69:AI70"/>
    <mergeCell ref="AG75:AI76"/>
    <mergeCell ref="AG77:AI78"/>
    <mergeCell ref="AG79:AI80"/>
    <mergeCell ref="DT69:DU70"/>
    <mergeCell ref="DV69:DY70"/>
    <mergeCell ref="DT71:DU72"/>
    <mergeCell ref="DV71:DY72"/>
    <mergeCell ref="DT73:DU74"/>
    <mergeCell ref="DV73:DY74"/>
    <mergeCell ref="DT75:DU76"/>
    <mergeCell ref="DV75:DY76"/>
    <mergeCell ref="DT77:DU78"/>
    <mergeCell ref="DV77:DY78"/>
    <mergeCell ref="BI34:BJ35"/>
    <mergeCell ref="BK34:BL35"/>
    <mergeCell ref="BM32:BN33"/>
    <mergeCell ref="AG32:AH33"/>
    <mergeCell ref="AI32:AJ33"/>
    <mergeCell ref="BM34:BN35"/>
    <mergeCell ref="AS32:AT33"/>
    <mergeCell ref="L69:L70"/>
    <mergeCell ref="L71:L72"/>
    <mergeCell ref="L73:L74"/>
    <mergeCell ref="L79:L80"/>
    <mergeCell ref="AC71:AD72"/>
    <mergeCell ref="AE71:AF72"/>
    <mergeCell ref="AC73:AD74"/>
    <mergeCell ref="Y75:Z76"/>
    <mergeCell ref="AA75:AB76"/>
    <mergeCell ref="AC75:AD76"/>
    <mergeCell ref="AE73:AF74"/>
    <mergeCell ref="AE75:AF76"/>
    <mergeCell ref="Y73:Z74"/>
    <mergeCell ref="AA73:AB74"/>
    <mergeCell ref="Y79:Z80"/>
    <mergeCell ref="AA79:AB80"/>
    <mergeCell ref="AC79:AD80"/>
    <mergeCell ref="U71:V72"/>
    <mergeCell ref="W71:X72"/>
    <mergeCell ref="Y71:Z72"/>
    <mergeCell ref="AA71:AB72"/>
    <mergeCell ref="W79:X80"/>
    <mergeCell ref="S75:T76"/>
    <mergeCell ref="U79:V80"/>
    <mergeCell ref="BC34:BD35"/>
    <mergeCell ref="BE34:BF35"/>
    <mergeCell ref="AG34:AH35"/>
    <mergeCell ref="AI34:AJ35"/>
    <mergeCell ref="AK34:AL35"/>
    <mergeCell ref="AM34:AN35"/>
    <mergeCell ref="AO34:AP35"/>
    <mergeCell ref="AQ34:AR35"/>
    <mergeCell ref="AS34:AT35"/>
    <mergeCell ref="AY34:AZ35"/>
    <mergeCell ref="BA34:BB35"/>
    <mergeCell ref="BK32:BL33"/>
    <mergeCell ref="BF22:BH22"/>
    <mergeCell ref="BF28:BH28"/>
    <mergeCell ref="BI28:BJ28"/>
    <mergeCell ref="BI25:BJ25"/>
    <mergeCell ref="BF26:BH26"/>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BG34:BH35"/>
    <mergeCell ref="BE21:BL21"/>
    <mergeCell ref="AU18:AV19"/>
    <mergeCell ref="AW18:AX19"/>
    <mergeCell ref="AY18:AZ19"/>
    <mergeCell ref="BI24:BJ24"/>
    <mergeCell ref="BF25:BH25"/>
    <mergeCell ref="AU32:AV33"/>
    <mergeCell ref="AW32:AX33"/>
    <mergeCell ref="AY32:AZ33"/>
    <mergeCell ref="BA32:BB33"/>
    <mergeCell ref="AU34:AV35"/>
    <mergeCell ref="AW34:AX35"/>
    <mergeCell ref="BI22:BJ22"/>
    <mergeCell ref="BF23:BH23"/>
    <mergeCell ref="BI23:BJ23"/>
    <mergeCell ref="BF24:BH24"/>
    <mergeCell ref="BE32:BF33"/>
    <mergeCell ref="BC32:BD33"/>
    <mergeCell ref="BI26:BJ26"/>
    <mergeCell ref="BF27:BH27"/>
    <mergeCell ref="BI27:BJ27"/>
    <mergeCell ref="BG32:BH33"/>
    <mergeCell ref="BI32:BJ33"/>
    <mergeCell ref="CE2:CF2"/>
    <mergeCell ref="BM2:BN2"/>
    <mergeCell ref="BO2:BP2"/>
    <mergeCell ref="DA2:DB2"/>
    <mergeCell ref="BI16:BI17"/>
    <mergeCell ref="BQ2:BR2"/>
    <mergeCell ref="BS2:BT2"/>
    <mergeCell ref="BU2:BV2"/>
    <mergeCell ref="BW2:BX2"/>
    <mergeCell ref="BK2:BL2"/>
    <mergeCell ref="BY2:BZ2"/>
    <mergeCell ref="CA2:CB2"/>
    <mergeCell ref="CC2:CD2"/>
    <mergeCell ref="BV9:CH10"/>
    <mergeCell ref="AZ7:BI8"/>
    <mergeCell ref="BJ16:BJ17"/>
    <mergeCell ref="AZ16:AZ17"/>
    <mergeCell ref="BI2:BJ2"/>
    <mergeCell ref="BC2:BD2"/>
    <mergeCell ref="BE2:BF2"/>
    <mergeCell ref="BG2:BH2"/>
    <mergeCell ref="CG2:CH2"/>
    <mergeCell ref="BA2:BB2"/>
    <mergeCell ref="DC2:DD2"/>
    <mergeCell ref="DE2:DF2"/>
    <mergeCell ref="DG2:DH2"/>
    <mergeCell ref="CI2:CJ2"/>
    <mergeCell ref="CK2:CL2"/>
    <mergeCell ref="CM2:CN2"/>
    <mergeCell ref="CO2:CP2"/>
    <mergeCell ref="CQ2:CR2"/>
    <mergeCell ref="CS2:CT2"/>
    <mergeCell ref="CU2:CV2"/>
    <mergeCell ref="CW2:CX2"/>
    <mergeCell ref="CY2:CZ2"/>
    <mergeCell ref="BM18:BN19"/>
    <mergeCell ref="BK16:BK17"/>
    <mergeCell ref="BL16:BL17"/>
    <mergeCell ref="BM16:BM17"/>
    <mergeCell ref="BN16:BN17"/>
    <mergeCell ref="AA12:AB13"/>
    <mergeCell ref="BA18:BB19"/>
    <mergeCell ref="BC18:BD19"/>
    <mergeCell ref="BE18:BF19"/>
    <mergeCell ref="BG18:BH19"/>
    <mergeCell ref="BI18:BJ19"/>
    <mergeCell ref="BA16:BA17"/>
    <mergeCell ref="BB16:BB17"/>
    <mergeCell ref="BC16:BC17"/>
    <mergeCell ref="BD16:BD17"/>
    <mergeCell ref="BE16:BE17"/>
    <mergeCell ref="BF16:BF17"/>
    <mergeCell ref="BG16:BG17"/>
    <mergeCell ref="BH16:BH17"/>
    <mergeCell ref="AU16:AU17"/>
    <mergeCell ref="AV16:AV17"/>
    <mergeCell ref="AW16:AW17"/>
    <mergeCell ref="AX16:AX17"/>
    <mergeCell ref="AQ18:AR19"/>
    <mergeCell ref="AS24:AT25"/>
    <mergeCell ref="AQ24:AR25"/>
    <mergeCell ref="AO24:AP25"/>
    <mergeCell ref="AM24:AN25"/>
    <mergeCell ref="AK24:AL25"/>
    <mergeCell ref="BK18:BL19"/>
    <mergeCell ref="AE16:AE17"/>
    <mergeCell ref="AF16:AF17"/>
    <mergeCell ref="AG16:AG17"/>
    <mergeCell ref="AH16:AH17"/>
    <mergeCell ref="AI16:AI17"/>
    <mergeCell ref="AJ16:AJ17"/>
    <mergeCell ref="AK16:AK17"/>
    <mergeCell ref="AK20:AK21"/>
    <mergeCell ref="AE24:AF25"/>
    <mergeCell ref="AG24:AH25"/>
    <mergeCell ref="AJ20:AJ21"/>
    <mergeCell ref="AH20:AH21"/>
    <mergeCell ref="AI20:AI21"/>
    <mergeCell ref="AE20:AE21"/>
    <mergeCell ref="AF20:AF21"/>
    <mergeCell ref="AG20:AG21"/>
    <mergeCell ref="AS18:AT19"/>
    <mergeCell ref="AT16:AT17"/>
    <mergeCell ref="AI40:AJ41"/>
    <mergeCell ref="AG30:AH31"/>
    <mergeCell ref="AI30:AJ31"/>
    <mergeCell ref="AK30:AL31"/>
    <mergeCell ref="AG36:AG37"/>
    <mergeCell ref="AH36:AH37"/>
    <mergeCell ref="AI36:AI37"/>
    <mergeCell ref="AJ36:AJ37"/>
    <mergeCell ref="AL36:AL37"/>
    <mergeCell ref="AK36:AK37"/>
  </mergeCells>
  <phoneticPr fontId="1"/>
  <dataValidations count="2">
    <dataValidation imeMode="fullAlpha" allowBlank="1" showInputMessage="1" showErrorMessage="1" promptTitle="受付日　欄" prompt="大田原市で記入しますので、ここには記入しないでください" sqref="Q14:AF15"/>
    <dataValidation imeMode="fullAlpha" allowBlank="1" showInputMessage="1" showErrorMessage="1" promptTitle="受付番号　欄" prompt="大田原市で記入いたしますので、ここは記入しないでください" sqref="Q12:AB13"/>
  </dataValidations>
  <pageMargins left="0.23622047244094491" right="0.19685039370078741" top="0.78740157480314965" bottom="0" header="0.19685039370078741" footer="0.19685039370078741"/>
  <pageSetup paperSize="9" scale="97" orientation="landscape" r:id="rId1"/>
  <headerFooter alignWithMargins="0"/>
  <rowBreaks count="2" manualBreakCount="2">
    <brk id="53" max="16383" man="1"/>
    <brk id="8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入力上の注意</vt:lpstr>
      <vt:lpstr>入力シート</vt:lpstr>
      <vt:lpstr>①申請書</vt:lpstr>
      <vt:lpstr>②委任状</vt:lpstr>
      <vt:lpstr>③使用印鑑届</vt:lpstr>
      <vt:lpstr>④暴力団排除誓約書</vt:lpstr>
      <vt:lpstr>⑤工事登録票</vt:lpstr>
      <vt:lpstr>①申請書!Print_Area</vt:lpstr>
      <vt:lpstr>②委任状!Print_Area</vt:lpstr>
      <vt:lpstr>③使用印鑑届!Print_Area</vt:lpstr>
      <vt:lpstr>⑤工事登録票!Print_Area</vt:lpstr>
      <vt:lpstr>入力シート!Print_Area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2020-10-08T04:05:32Z</dcterms:created>
  <dcterms:modified xsi:type="dcterms:W3CDTF">2023-11-09T05:34:25Z</dcterms:modified>
</cp:coreProperties>
</file>