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180" firstSheet="1" activeTab="6"/>
  </bookViews>
  <sheets>
    <sheet name="入力上の注意" sheetId="10" r:id="rId1"/>
    <sheet name="入力シート" sheetId="8" r:id="rId2"/>
    <sheet name="①申請書" sheetId="1" r:id="rId3"/>
    <sheet name="②委任状" sheetId="4" r:id="rId4"/>
    <sheet name="③使用印鑑届" sheetId="5" r:id="rId5"/>
    <sheet name="④暴力団排除誓約書" sheetId="11" r:id="rId6"/>
    <sheet name="⑤工事登録票" sheetId="7" r:id="rId7"/>
  </sheets>
  <definedNames>
    <definedName name="_xlnm.Print_Area" localSheetId="2">①申請書!$A$4:$BE$47</definedName>
    <definedName name="_xlnm.Print_Area" localSheetId="3">②委任状!$A$1:$AV$32</definedName>
    <definedName name="_xlnm.Print_Area" localSheetId="4">③使用印鑑届!$A$1:$AV$29</definedName>
    <definedName name="_xlnm.Print_Area" localSheetId="6">⑤工事登録票!$A$4:$BP$133</definedName>
    <definedName name="_xlnm.Print_Area" localSheetId="1">入力シート!$A$1:$AD$45</definedName>
    <definedName name="_xlnm.Print_Area" localSheetId="0">入力上の注意!$A$1:$X$36</definedName>
  </definedNames>
  <calcPr calcId="162913"/>
</workbook>
</file>

<file path=xl/calcChain.xml><?xml version="1.0" encoding="utf-8"?>
<calcChain xmlns="http://schemas.openxmlformats.org/spreadsheetml/2006/main">
  <c r="K24" i="4" l="1"/>
  <c r="BH9" i="7" l="1"/>
  <c r="BF9" i="7"/>
  <c r="BD9" i="7"/>
  <c r="BB9" i="7"/>
  <c r="AZ9" i="7"/>
  <c r="H3" i="11"/>
  <c r="AH3" i="5"/>
  <c r="AF3" i="4"/>
  <c r="C14" i="1"/>
  <c r="J7" i="11" l="1"/>
  <c r="J9" i="11"/>
  <c r="Z10" i="5"/>
  <c r="Z9" i="5"/>
  <c r="Z8" i="5"/>
  <c r="Z7" i="5"/>
  <c r="AM97" i="7"/>
  <c r="AH5" i="1"/>
  <c r="J11" i="11" l="1"/>
  <c r="AM48" i="7"/>
  <c r="AO48" i="7"/>
  <c r="AM30" i="7"/>
  <c r="AO30" i="7"/>
  <c r="U52" i="7"/>
  <c r="W52" i="7"/>
  <c r="Y52" i="7"/>
  <c r="AA52" i="7"/>
  <c r="AC52" i="7"/>
  <c r="AE52" i="7"/>
  <c r="AG52" i="7"/>
  <c r="AI52" i="7"/>
  <c r="AK52" i="7"/>
  <c r="AM52" i="7"/>
  <c r="AO52" i="7"/>
  <c r="AQ52" i="7"/>
  <c r="AS52" i="7"/>
  <c r="AU52" i="7"/>
  <c r="AW52" i="7"/>
  <c r="AY52" i="7"/>
  <c r="BA52" i="7"/>
  <c r="BC52" i="7"/>
  <c r="BE52" i="7"/>
  <c r="BG52" i="7"/>
  <c r="BI52" i="7"/>
  <c r="BK52" i="7"/>
  <c r="BM52" i="7"/>
  <c r="S52" i="7"/>
  <c r="Q52" i="7"/>
  <c r="BK50" i="7"/>
  <c r="BM50" i="7"/>
  <c r="Z10" i="4" l="1"/>
  <c r="S29" i="1"/>
  <c r="T29" i="1"/>
  <c r="J12" i="11" l="1"/>
  <c r="AM46" i="7" l="1"/>
  <c r="AO46" i="7"/>
  <c r="AM28" i="7"/>
  <c r="AO28" i="7"/>
  <c r="AM36" i="7" l="1"/>
  <c r="AN36" i="7"/>
  <c r="AO36" i="7"/>
  <c r="AP36" i="7"/>
  <c r="AQ36" i="7"/>
  <c r="AR36" i="7"/>
  <c r="AS36" i="7"/>
  <c r="AT36" i="7"/>
  <c r="AM38" i="7"/>
  <c r="AO38" i="7"/>
  <c r="AQ38" i="7"/>
  <c r="AS38" i="7"/>
  <c r="AM20" i="7"/>
  <c r="AN20" i="7"/>
  <c r="AO20" i="7"/>
  <c r="AP20" i="7"/>
  <c r="AQ20" i="7"/>
  <c r="AR20" i="7"/>
  <c r="AS20" i="7"/>
  <c r="AT20" i="7"/>
  <c r="AM22" i="7"/>
  <c r="AO22" i="7"/>
  <c r="AQ22" i="7"/>
  <c r="AS22" i="7"/>
  <c r="AH21" i="1" l="1"/>
  <c r="AI21" i="1"/>
  <c r="AJ21" i="1"/>
  <c r="AK21" i="1"/>
  <c r="AH22" i="1"/>
  <c r="AJ22" i="1"/>
  <c r="AB21" i="1"/>
  <c r="AC21" i="1"/>
  <c r="AD21" i="1"/>
  <c r="AE21" i="1"/>
  <c r="AF21" i="1"/>
  <c r="AG21" i="1"/>
  <c r="AB22" i="1"/>
  <c r="AD22" i="1"/>
  <c r="AF22" i="1"/>
  <c r="AB19" i="1"/>
  <c r="AD19" i="1"/>
  <c r="AF19" i="1"/>
  <c r="AH19" i="1"/>
  <c r="AJ19" i="1"/>
  <c r="AG40" i="7"/>
  <c r="AI40" i="7"/>
  <c r="AK40" i="7"/>
  <c r="AM40" i="7"/>
  <c r="AO40" i="7"/>
  <c r="AQ40" i="7"/>
  <c r="AS40" i="7"/>
  <c r="AI36" i="7"/>
  <c r="AJ36" i="7"/>
  <c r="AK36" i="7"/>
  <c r="AL36" i="7"/>
  <c r="AI38" i="7"/>
  <c r="AK38" i="7"/>
  <c r="AG24" i="7"/>
  <c r="AI24" i="7"/>
  <c r="AK24" i="7"/>
  <c r="AM24" i="7"/>
  <c r="AO24" i="7"/>
  <c r="AQ24" i="7"/>
  <c r="AS24" i="7"/>
  <c r="AI20" i="7"/>
  <c r="AJ20" i="7"/>
  <c r="AK20" i="7"/>
  <c r="AL20" i="7"/>
  <c r="AI22" i="7"/>
  <c r="AK22" i="7"/>
  <c r="AO63" i="7" l="1"/>
  <c r="AX46" i="1"/>
  <c r="GA32" i="1" l="1"/>
  <c r="GB32" i="1"/>
  <c r="BD32" i="1" l="1"/>
  <c r="AZ32" i="1"/>
  <c r="BB32" i="1"/>
  <c r="AX32" i="1"/>
  <c r="BC32" i="1"/>
  <c r="AY32" i="1"/>
  <c r="BA32" i="1"/>
  <c r="BN16" i="7" l="1"/>
  <c r="BM16" i="7"/>
  <c r="BL16" i="7"/>
  <c r="BK16" i="7"/>
  <c r="BM18" i="7"/>
  <c r="BK18" i="7"/>
  <c r="BJ16" i="7"/>
  <c r="BI16" i="7"/>
  <c r="BH16" i="7"/>
  <c r="BG16" i="7"/>
  <c r="BF16" i="7"/>
  <c r="BE16" i="7"/>
  <c r="BD16" i="7"/>
  <c r="BC16" i="7"/>
  <c r="BB16" i="7"/>
  <c r="BA16" i="7"/>
  <c r="BI18" i="7"/>
  <c r="BG18" i="7"/>
  <c r="BE18" i="7"/>
  <c r="BC18" i="7"/>
  <c r="BA18" i="7"/>
  <c r="AW16" i="1"/>
  <c r="BE16" i="1"/>
  <c r="BD16" i="1"/>
  <c r="BC16" i="1"/>
  <c r="BB16" i="1"/>
  <c r="BA16" i="1"/>
  <c r="AZ16" i="1"/>
  <c r="AY16" i="1"/>
  <c r="AX16" i="1"/>
  <c r="BD17" i="1"/>
  <c r="BB17" i="1"/>
  <c r="AZ17" i="1"/>
  <c r="AX17" i="1"/>
  <c r="AC44" i="7" l="1"/>
  <c r="BX12" i="8" l="1"/>
  <c r="BM34" i="7" l="1"/>
  <c r="AG32" i="7"/>
  <c r="BE32" i="7"/>
  <c r="S32" i="7"/>
  <c r="AI32" i="7"/>
  <c r="AY32" i="7"/>
  <c r="Q34" i="7"/>
  <c r="Y34" i="7"/>
  <c r="AG34" i="7"/>
  <c r="AW34" i="7"/>
  <c r="BE34" i="7"/>
  <c r="U32" i="7"/>
  <c r="AC32" i="7"/>
  <c r="AK32" i="7"/>
  <c r="AS32" i="7"/>
  <c r="BA32" i="7"/>
  <c r="BI32" i="7"/>
  <c r="S34" i="7"/>
  <c r="AA34" i="7"/>
  <c r="AI34" i="7"/>
  <c r="AQ34" i="7"/>
  <c r="AY34" i="7"/>
  <c r="BG34" i="7"/>
  <c r="W32" i="7"/>
  <c r="AE32" i="7"/>
  <c r="AM32" i="7"/>
  <c r="AU32" i="7"/>
  <c r="BC32" i="7"/>
  <c r="BK32" i="7"/>
  <c r="U34" i="7"/>
  <c r="AC34" i="7"/>
  <c r="AK34" i="7"/>
  <c r="AS34" i="7"/>
  <c r="BA34" i="7"/>
  <c r="BI34" i="7"/>
  <c r="Y32" i="7"/>
  <c r="AW32" i="7"/>
  <c r="BM32" i="7"/>
  <c r="W34" i="7"/>
  <c r="AE34" i="7"/>
  <c r="AM34" i="7"/>
  <c r="AU34" i="7"/>
  <c r="BC34" i="7"/>
  <c r="BK34" i="7"/>
  <c r="Q32" i="7"/>
  <c r="AO32" i="7"/>
  <c r="AA32" i="7"/>
  <c r="AQ32" i="7"/>
  <c r="BG32" i="7"/>
  <c r="AO34" i="7"/>
  <c r="AG31" i="8"/>
  <c r="AE46" i="7"/>
  <c r="AC46" i="7"/>
  <c r="AA46" i="7"/>
  <c r="AK32" i="1" l="1"/>
  <c r="BD27" i="1"/>
  <c r="BB27" i="1"/>
  <c r="AZ27" i="1"/>
  <c r="AX27" i="1"/>
  <c r="AV27" i="1"/>
  <c r="AT27" i="1"/>
  <c r="AR27" i="1"/>
  <c r="AP27" i="1"/>
  <c r="AN27" i="1"/>
  <c r="AL27" i="1"/>
  <c r="AJ27" i="1"/>
  <c r="AH27" i="1"/>
  <c r="AF27" i="1"/>
  <c r="AD27" i="1"/>
  <c r="AB27" i="1"/>
  <c r="Z27" i="1"/>
  <c r="X27" i="1"/>
  <c r="V27" i="1"/>
  <c r="T27" i="1"/>
  <c r="R27" i="1"/>
  <c r="P27" i="1"/>
  <c r="N27" i="1"/>
  <c r="L27" i="1"/>
  <c r="J27" i="1"/>
  <c r="H27" i="1"/>
  <c r="BA44" i="1"/>
  <c r="AF44" i="1"/>
  <c r="U44" i="1"/>
  <c r="AO44" i="1"/>
  <c r="U43" i="1"/>
  <c r="H44" i="1"/>
  <c r="H43" i="1"/>
  <c r="J44" i="1"/>
  <c r="J43" i="1"/>
  <c r="AP39" i="1" l="1"/>
  <c r="AV132" i="7" l="1"/>
  <c r="DT79" i="7" l="1"/>
  <c r="DT77" i="7"/>
  <c r="DT75" i="7"/>
  <c r="DT73" i="7"/>
  <c r="DT71" i="7"/>
  <c r="DT69" i="7"/>
  <c r="M79" i="7" l="1"/>
  <c r="U79" i="7"/>
  <c r="AC79" i="7"/>
  <c r="Y79" i="7"/>
  <c r="S79" i="7"/>
  <c r="O79" i="7"/>
  <c r="W79" i="7"/>
  <c r="AE79" i="7"/>
  <c r="Q79" i="7"/>
  <c r="AA79" i="7"/>
  <c r="AE44" i="7"/>
  <c r="AA44" i="7"/>
  <c r="Y44" i="7"/>
  <c r="U44" i="7"/>
  <c r="S44" i="7"/>
  <c r="Q44" i="7"/>
  <c r="AH36" i="7" l="1"/>
  <c r="AG36" i="7"/>
  <c r="AF36" i="7"/>
  <c r="AE36" i="7"/>
  <c r="AD36" i="7"/>
  <c r="AC36" i="7"/>
  <c r="AB36" i="7"/>
  <c r="AA36" i="7"/>
  <c r="Z36" i="7"/>
  <c r="Y36" i="7"/>
  <c r="X36" i="7"/>
  <c r="W36" i="7"/>
  <c r="V36" i="7"/>
  <c r="U36" i="7"/>
  <c r="T36" i="7"/>
  <c r="S36" i="7"/>
  <c r="R36" i="7"/>
  <c r="Q36" i="7"/>
  <c r="N97" i="7"/>
  <c r="L97" i="7"/>
  <c r="BI50" i="7"/>
  <c r="BG50" i="7"/>
  <c r="BE50" i="7"/>
  <c r="BC50" i="7"/>
  <c r="BA50" i="7"/>
  <c r="AY50" i="7"/>
  <c r="AW50" i="7"/>
  <c r="AU50" i="7"/>
  <c r="AS50" i="7"/>
  <c r="AQ50" i="7"/>
  <c r="AO50" i="7"/>
  <c r="AM50" i="7"/>
  <c r="AK50" i="7"/>
  <c r="AI50" i="7"/>
  <c r="AG50" i="7"/>
  <c r="AE50" i="7"/>
  <c r="AC50" i="7"/>
  <c r="AA50" i="7"/>
  <c r="Y50" i="7"/>
  <c r="W50" i="7"/>
  <c r="U50" i="7"/>
  <c r="S50" i="7"/>
  <c r="Q50" i="7"/>
  <c r="AK48" i="7"/>
  <c r="AI48" i="7"/>
  <c r="AG48" i="7"/>
  <c r="AE48" i="7"/>
  <c r="AC48" i="7"/>
  <c r="AA48" i="7"/>
  <c r="Y48" i="7"/>
  <c r="W48" i="7"/>
  <c r="U48" i="7"/>
  <c r="S48" i="7"/>
  <c r="Q48" i="7"/>
  <c r="AK46" i="7"/>
  <c r="AI46" i="7"/>
  <c r="AG46" i="7"/>
  <c r="Y46" i="7"/>
  <c r="W46" i="7"/>
  <c r="U46" i="7"/>
  <c r="S46" i="7"/>
  <c r="Q46" i="7"/>
  <c r="AS42" i="7"/>
  <c r="AQ42" i="7"/>
  <c r="AO42" i="7"/>
  <c r="AM42" i="7"/>
  <c r="AK42" i="7"/>
  <c r="AI42" i="7"/>
  <c r="AG42" i="7"/>
  <c r="AE42" i="7"/>
  <c r="AC42" i="7"/>
  <c r="AA42" i="7"/>
  <c r="Y42" i="7"/>
  <c r="W42" i="7"/>
  <c r="U42" i="7"/>
  <c r="S42" i="7"/>
  <c r="Q42" i="7"/>
  <c r="AE40" i="7"/>
  <c r="AC40" i="7"/>
  <c r="AA40" i="7"/>
  <c r="Y40" i="7"/>
  <c r="W40" i="7"/>
  <c r="U40" i="7"/>
  <c r="S40" i="7"/>
  <c r="Q40" i="7"/>
  <c r="AG38" i="7"/>
  <c r="AE38" i="7"/>
  <c r="AC38" i="7"/>
  <c r="AA38" i="7"/>
  <c r="Y38" i="7"/>
  <c r="W38" i="7"/>
  <c r="U38" i="7"/>
  <c r="S38" i="7"/>
  <c r="Q38" i="7"/>
  <c r="BB15" i="4"/>
  <c r="O15" i="4"/>
  <c r="M15" i="4"/>
  <c r="K15" i="4"/>
  <c r="Y15" i="4"/>
  <c r="W15" i="4"/>
  <c r="U15" i="4"/>
  <c r="S15" i="4"/>
  <c r="AH22" i="4"/>
  <c r="K22" i="4"/>
  <c r="K17" i="4"/>
  <c r="K20" i="4"/>
  <c r="K23" i="4"/>
  <c r="K19" i="4"/>
  <c r="K16" i="4"/>
  <c r="AM63" i="7" l="1"/>
  <c r="AK63" i="7"/>
  <c r="AI63" i="7"/>
  <c r="AG63" i="7"/>
  <c r="AE63" i="7"/>
  <c r="AC63" i="7"/>
  <c r="AA63" i="7"/>
  <c r="Y63" i="7"/>
  <c r="W63" i="7"/>
  <c r="U63" i="7"/>
  <c r="S63" i="7"/>
  <c r="Q63" i="7"/>
  <c r="AM61" i="7"/>
  <c r="AK61" i="7"/>
  <c r="AI61" i="7"/>
  <c r="AG61" i="7"/>
  <c r="AE61" i="7"/>
  <c r="AC61" i="7"/>
  <c r="AA61" i="7"/>
  <c r="Y61" i="7"/>
  <c r="W61" i="7"/>
  <c r="U61" i="7"/>
  <c r="S61" i="7"/>
  <c r="Q61" i="7"/>
  <c r="AK30" i="7"/>
  <c r="AI30" i="7"/>
  <c r="AG30" i="7"/>
  <c r="AE30" i="7"/>
  <c r="AC30" i="7"/>
  <c r="AA30" i="7"/>
  <c r="Y30" i="7"/>
  <c r="W30" i="7"/>
  <c r="U30" i="7"/>
  <c r="S30" i="7"/>
  <c r="Q30" i="7"/>
  <c r="AK28" i="7"/>
  <c r="AI28" i="7"/>
  <c r="AG28" i="7"/>
  <c r="AE28" i="7"/>
  <c r="AC28" i="7"/>
  <c r="AA28" i="7"/>
  <c r="Y28" i="7"/>
  <c r="W28" i="7"/>
  <c r="U28" i="7"/>
  <c r="S28" i="7"/>
  <c r="Q28" i="7"/>
  <c r="AE24" i="7"/>
  <c r="AC24" i="7"/>
  <c r="AA24" i="7"/>
  <c r="Y24" i="7"/>
  <c r="W24" i="7"/>
  <c r="U24" i="7"/>
  <c r="S24" i="7"/>
  <c r="Q24" i="7"/>
  <c r="AG22" i="7"/>
  <c r="AE22" i="7"/>
  <c r="AC22" i="7"/>
  <c r="AA22" i="7"/>
  <c r="Y22" i="7"/>
  <c r="W22" i="7"/>
  <c r="U22" i="7"/>
  <c r="S22" i="7"/>
  <c r="Q22" i="7"/>
  <c r="AH20" i="7"/>
  <c r="AG20" i="7"/>
  <c r="AF20" i="7"/>
  <c r="AE20" i="7"/>
  <c r="AD20" i="7"/>
  <c r="AC20" i="7"/>
  <c r="AB20" i="7"/>
  <c r="AA20" i="7"/>
  <c r="Z20" i="7"/>
  <c r="Y20" i="7"/>
  <c r="X20" i="7"/>
  <c r="W20" i="7"/>
  <c r="V20" i="7"/>
  <c r="U20" i="7"/>
  <c r="T20" i="7"/>
  <c r="S20" i="7"/>
  <c r="R20" i="7"/>
  <c r="Q20" i="7"/>
  <c r="AY18" i="7"/>
  <c r="AW18" i="7"/>
  <c r="AU18" i="7"/>
  <c r="AS18" i="7"/>
  <c r="AQ18" i="7"/>
  <c r="AO18" i="7"/>
  <c r="AM18" i="7"/>
  <c r="AK18" i="7"/>
  <c r="AI18" i="7"/>
  <c r="AG18" i="7"/>
  <c r="AE18" i="7"/>
  <c r="AC18" i="7"/>
  <c r="AA18" i="7"/>
  <c r="Y18" i="7"/>
  <c r="W18" i="7"/>
  <c r="U18" i="7"/>
  <c r="S18" i="7"/>
  <c r="Q18" i="7"/>
  <c r="O18" i="7"/>
  <c r="M18" i="7"/>
  <c r="AZ16" i="7"/>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AW46" i="1"/>
  <c r="AV46" i="1"/>
  <c r="AU46" i="1"/>
  <c r="AT46" i="1"/>
  <c r="AS46" i="1"/>
  <c r="AR46" i="1"/>
  <c r="AQ46" i="1"/>
  <c r="AP46" i="1"/>
  <c r="AO46" i="1"/>
  <c r="AN46" i="1"/>
  <c r="AM46" i="1"/>
  <c r="AL46" i="1"/>
  <c r="Z47" i="1"/>
  <c r="X47" i="1"/>
  <c r="V47" i="1"/>
  <c r="T47" i="1"/>
  <c r="R47" i="1"/>
  <c r="P47" i="1"/>
  <c r="N47" i="1"/>
  <c r="L47" i="1"/>
  <c r="J47" i="1"/>
  <c r="AA46" i="1"/>
  <c r="Z46" i="1"/>
  <c r="Y46" i="1"/>
  <c r="X46" i="1"/>
  <c r="W46" i="1"/>
  <c r="V46" i="1"/>
  <c r="U46" i="1"/>
  <c r="T46" i="1"/>
  <c r="S46" i="1"/>
  <c r="R46" i="1"/>
  <c r="Q46" i="1"/>
  <c r="P46" i="1"/>
  <c r="O46" i="1"/>
  <c r="N46" i="1"/>
  <c r="M46" i="1"/>
  <c r="L46" i="1"/>
  <c r="K46" i="1"/>
  <c r="J46" i="1"/>
  <c r="I46" i="1"/>
  <c r="H47" i="1"/>
  <c r="H46" i="1"/>
  <c r="AP29" i="1"/>
  <c r="AO29" i="1"/>
  <c r="AN29" i="1"/>
  <c r="AM29" i="1"/>
  <c r="AL29" i="1"/>
  <c r="AK29" i="1"/>
  <c r="AJ29" i="1"/>
  <c r="AI29" i="1"/>
  <c r="AH29" i="1"/>
  <c r="AG29" i="1"/>
  <c r="AF29" i="1"/>
  <c r="AE29" i="1"/>
  <c r="R29" i="1"/>
  <c r="Q29" i="1"/>
  <c r="P29" i="1"/>
  <c r="O29" i="1"/>
  <c r="N29" i="1"/>
  <c r="M29" i="1"/>
  <c r="L29" i="1"/>
  <c r="K29" i="1"/>
  <c r="J29" i="1"/>
  <c r="I29" i="1"/>
  <c r="H29" i="1"/>
  <c r="BA24" i="1"/>
  <c r="AY24" i="1"/>
  <c r="AW24" i="1"/>
  <c r="AU24" i="1"/>
  <c r="AS24" i="1"/>
  <c r="AQ24" i="1"/>
  <c r="AO24" i="1"/>
  <c r="AE24" i="1"/>
  <c r="AC24" i="1"/>
  <c r="AA24" i="1"/>
  <c r="Y24" i="1"/>
  <c r="BD26" i="1"/>
  <c r="BB26" i="1"/>
  <c r="AZ26" i="1"/>
  <c r="AX26" i="1"/>
  <c r="AV26" i="1"/>
  <c r="AT26" i="1"/>
  <c r="AR26" i="1"/>
  <c r="AP26" i="1"/>
  <c r="AN26" i="1"/>
  <c r="AL26" i="1"/>
  <c r="AJ26" i="1"/>
  <c r="AH26" i="1"/>
  <c r="AF26" i="1"/>
  <c r="AD26" i="1"/>
  <c r="AB26" i="1"/>
  <c r="Z26" i="1"/>
  <c r="X26" i="1"/>
  <c r="V26" i="1"/>
  <c r="T26" i="1"/>
  <c r="R26" i="1"/>
  <c r="P26" i="1"/>
  <c r="N26" i="1"/>
  <c r="L26" i="1"/>
  <c r="J26" i="1"/>
  <c r="H26" i="1"/>
  <c r="Z22" i="1"/>
  <c r="X22" i="1"/>
  <c r="V22" i="1"/>
  <c r="T22" i="1"/>
  <c r="R22" i="1"/>
  <c r="P22" i="1"/>
  <c r="N22" i="1"/>
  <c r="L22" i="1"/>
  <c r="J22" i="1"/>
  <c r="AA21" i="1"/>
  <c r="Z21" i="1"/>
  <c r="Y21" i="1"/>
  <c r="X21" i="1"/>
  <c r="W21" i="1"/>
  <c r="V21" i="1"/>
  <c r="U21" i="1"/>
  <c r="T21" i="1"/>
  <c r="S21" i="1"/>
  <c r="R21" i="1"/>
  <c r="Q21" i="1"/>
  <c r="P21" i="1"/>
  <c r="O21" i="1"/>
  <c r="N21" i="1"/>
  <c r="M21" i="1"/>
  <c r="L21" i="1"/>
  <c r="K21" i="1"/>
  <c r="J21" i="1"/>
  <c r="I21" i="1"/>
  <c r="H22" i="1"/>
  <c r="H21" i="1"/>
  <c r="Z19" i="1"/>
  <c r="X19" i="1"/>
  <c r="V19" i="1"/>
  <c r="T19" i="1"/>
  <c r="R19" i="1"/>
  <c r="P19" i="1"/>
  <c r="N19" i="1"/>
  <c r="L19" i="1"/>
  <c r="J19" i="1"/>
  <c r="H19" i="1"/>
  <c r="AV17" i="1"/>
  <c r="AT17" i="1"/>
  <c r="AR17" i="1"/>
  <c r="AP17" i="1"/>
  <c r="AN17" i="1"/>
  <c r="AL17" i="1"/>
  <c r="AJ17" i="1"/>
  <c r="AH17" i="1"/>
  <c r="AF17" i="1"/>
  <c r="AD17" i="1"/>
  <c r="AB17" i="1"/>
  <c r="Z17" i="1"/>
  <c r="X17" i="1"/>
  <c r="V17" i="1"/>
  <c r="T17" i="1"/>
  <c r="R17" i="1"/>
  <c r="P17" i="1"/>
  <c r="N17" i="1"/>
  <c r="L17" i="1"/>
  <c r="J17" i="1"/>
  <c r="H17"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AZ7" i="7" l="1"/>
  <c r="BV9" i="7" s="1"/>
  <c r="AB97" i="7"/>
  <c r="Z97" i="7"/>
  <c r="X97" i="7"/>
  <c r="V97" i="7"/>
  <c r="T97" i="7"/>
  <c r="R97" i="7"/>
  <c r="BB5" i="1" l="1"/>
  <c r="AZ5" i="1"/>
  <c r="AX5" i="1"/>
  <c r="AV5" i="1"/>
  <c r="AT5" i="1"/>
  <c r="AR5" i="1"/>
  <c r="AM5" i="1"/>
  <c r="AE5" i="1"/>
  <c r="AC5" i="1"/>
  <c r="H24" i="1" l="1"/>
  <c r="AL47" i="1" l="1"/>
  <c r="AJ95" i="7" l="1"/>
  <c r="AV130" i="7"/>
  <c r="AV128" i="7"/>
  <c r="AV126" i="7"/>
  <c r="AV124" i="7"/>
  <c r="AV122" i="7"/>
  <c r="AV120" i="7"/>
  <c r="AV118" i="7"/>
  <c r="AV116" i="7"/>
  <c r="AV114" i="7"/>
  <c r="AV112" i="7"/>
  <c r="AV110" i="7"/>
  <c r="AV108" i="7"/>
  <c r="AV106" i="7"/>
  <c r="AV104" i="7"/>
  <c r="U132" i="7"/>
  <c r="U130" i="7"/>
  <c r="U128" i="7"/>
  <c r="U126" i="7"/>
  <c r="U124" i="7"/>
  <c r="U122" i="7"/>
  <c r="U120" i="7"/>
  <c r="U118" i="7"/>
  <c r="U116" i="7"/>
  <c r="U114" i="7"/>
  <c r="U112" i="7"/>
  <c r="U110" i="7"/>
  <c r="U108" i="7"/>
  <c r="U106" i="7"/>
  <c r="U104" i="7"/>
  <c r="M73" i="7"/>
  <c r="AE75" i="7"/>
  <c r="O71" i="7"/>
  <c r="Q69" i="7"/>
  <c r="BK67" i="7"/>
  <c r="BI67" i="7"/>
  <c r="BG67" i="7"/>
  <c r="BE67" i="7"/>
  <c r="BC67" i="7"/>
  <c r="BA67" i="7"/>
  <c r="AY67" i="7"/>
  <c r="AW67" i="7"/>
  <c r="AU67" i="7"/>
  <c r="AS67" i="7"/>
  <c r="AQ67" i="7"/>
  <c r="AO67" i="7"/>
  <c r="AM67" i="7"/>
  <c r="AK67" i="7"/>
  <c r="AI67" i="7"/>
  <c r="AG67" i="7"/>
  <c r="AE67" i="7"/>
  <c r="AC67" i="7"/>
  <c r="AA67" i="7"/>
  <c r="Y67" i="7"/>
  <c r="W67" i="7"/>
  <c r="U67" i="7"/>
  <c r="S67" i="7"/>
  <c r="Q67" i="7"/>
  <c r="BK65" i="7"/>
  <c r="BI65" i="7"/>
  <c r="BG65" i="7"/>
  <c r="BE65" i="7"/>
  <c r="BC65" i="7"/>
  <c r="BA65" i="7"/>
  <c r="AY65" i="7"/>
  <c r="AW65" i="7"/>
  <c r="AU65" i="7"/>
  <c r="AS65" i="7"/>
  <c r="AQ65" i="7"/>
  <c r="AO65" i="7"/>
  <c r="AM65" i="7"/>
  <c r="AK65" i="7"/>
  <c r="AI65" i="7"/>
  <c r="AG65" i="7"/>
  <c r="AE65" i="7"/>
  <c r="AC65" i="7"/>
  <c r="AA65" i="7"/>
  <c r="Y65" i="7"/>
  <c r="W65" i="7"/>
  <c r="U65" i="7"/>
  <c r="S65" i="7"/>
  <c r="Q65" i="7"/>
  <c r="AJ59" i="7"/>
  <c r="AE26" i="7"/>
  <c r="AC26" i="7"/>
  <c r="AA26" i="7"/>
  <c r="U26" i="7"/>
  <c r="S26" i="7"/>
  <c r="S77" i="7" l="1"/>
  <c r="AC77" i="7"/>
  <c r="W77" i="7"/>
  <c r="U77" i="7"/>
  <c r="AA77" i="7"/>
  <c r="AA71" i="7"/>
  <c r="Y69" i="7"/>
  <c r="W71" i="7"/>
  <c r="AE69" i="7"/>
  <c r="U75" i="7"/>
  <c r="AE77" i="7"/>
  <c r="AE71" i="7"/>
  <c r="Y77" i="7"/>
  <c r="Q77" i="7"/>
  <c r="AA73" i="7"/>
  <c r="Y71" i="7"/>
  <c r="W73" i="7"/>
  <c r="S69" i="7"/>
  <c r="Q71" i="7"/>
  <c r="O73" i="7"/>
  <c r="S75" i="7"/>
  <c r="AE73" i="7"/>
  <c r="AC69" i="7"/>
  <c r="AC71" i="7"/>
  <c r="Y73" i="7"/>
  <c r="U69" i="7"/>
  <c r="S71" i="7"/>
  <c r="Q73" i="7"/>
  <c r="M69" i="7"/>
  <c r="Y75" i="7"/>
  <c r="Q75" i="7"/>
  <c r="AA75" i="7"/>
  <c r="AC75" i="7"/>
  <c r="AA69" i="7"/>
  <c r="AC73" i="7"/>
  <c r="W69" i="7"/>
  <c r="U71" i="7"/>
  <c r="S73" i="7"/>
  <c r="O69" i="7"/>
  <c r="M71" i="7"/>
  <c r="W75" i="7"/>
  <c r="U73" i="7"/>
  <c r="Y26" i="7" l="1"/>
  <c r="Q26" i="7"/>
  <c r="AG28" i="8"/>
  <c r="H41" i="1"/>
  <c r="H39" i="1"/>
  <c r="H34" i="1"/>
  <c r="H35" i="1" s="1"/>
  <c r="H37"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O24" i="1"/>
  <c r="N24" i="1"/>
  <c r="M24" i="1"/>
  <c r="L24" i="1"/>
  <c r="J24" i="1"/>
  <c r="I24" i="1"/>
  <c r="Z9" i="4"/>
  <c r="Z8" i="4"/>
  <c r="Z7" i="4"/>
  <c r="H5" i="1"/>
  <c r="AD35" i="1" l="1"/>
</calcChain>
</file>

<file path=xl/sharedStrings.xml><?xml version="1.0" encoding="utf-8"?>
<sst xmlns="http://schemas.openxmlformats.org/spreadsheetml/2006/main" count="464" uniqueCount="378">
  <si>
    <t>申請の区分</t>
    <rPh sb="0" eb="2">
      <t>シンセイ</t>
    </rPh>
    <rPh sb="3" eb="5">
      <t>クブン</t>
    </rPh>
    <phoneticPr fontId="1"/>
  </si>
  <si>
    <t>：</t>
    <phoneticPr fontId="1"/>
  </si>
  <si>
    <t>新規</t>
    <rPh sb="0" eb="2">
      <t>シンキ</t>
    </rPh>
    <phoneticPr fontId="1"/>
  </si>
  <si>
    <t>許可番号</t>
    <rPh sb="0" eb="2">
      <t>キョカ</t>
    </rPh>
    <rPh sb="2" eb="4">
      <t>バンゴウ</t>
    </rPh>
    <phoneticPr fontId="1"/>
  </si>
  <si>
    <t>号</t>
    <rPh sb="0" eb="1">
      <t>ゴウ</t>
    </rPh>
    <phoneticPr fontId="1"/>
  </si>
  <si>
    <t>①　申請書及び添付書類の内容については、事実と相違ありません。</t>
    <rPh sb="2" eb="5">
      <t>シンセイショ</t>
    </rPh>
    <rPh sb="5" eb="6">
      <t>オヨ</t>
    </rPh>
    <rPh sb="7" eb="9">
      <t>テンプ</t>
    </rPh>
    <rPh sb="9" eb="11">
      <t>ショルイ</t>
    </rPh>
    <rPh sb="12" eb="14">
      <t>ナイヨウ</t>
    </rPh>
    <rPh sb="20" eb="22">
      <t>ジジツ</t>
    </rPh>
    <rPh sb="23" eb="25">
      <t>ソウイ</t>
    </rPh>
    <phoneticPr fontId="1"/>
  </si>
  <si>
    <t>②　地方自治法施行令第167条の4に該当しません。</t>
    <rPh sb="2" eb="4">
      <t>チホウ</t>
    </rPh>
    <rPh sb="4" eb="6">
      <t>ジチ</t>
    </rPh>
    <rPh sb="6" eb="7">
      <t>ホウ</t>
    </rPh>
    <rPh sb="7" eb="9">
      <t>セコウ</t>
    </rPh>
    <rPh sb="9" eb="10">
      <t>レイ</t>
    </rPh>
    <rPh sb="10" eb="11">
      <t>ダイ</t>
    </rPh>
    <rPh sb="14" eb="15">
      <t>ジョウ</t>
    </rPh>
    <rPh sb="18" eb="20">
      <t>ガイトウ</t>
    </rPh>
    <phoneticPr fontId="1"/>
  </si>
  <si>
    <t>商号又は名称</t>
    <rPh sb="0" eb="2">
      <t>ショウゴウ</t>
    </rPh>
    <rPh sb="2" eb="3">
      <t>マタ</t>
    </rPh>
    <rPh sb="4" eb="6">
      <t>メイショウ</t>
    </rPh>
    <phoneticPr fontId="1"/>
  </si>
  <si>
    <t>フリガナ</t>
    <phoneticPr fontId="1"/>
  </si>
  <si>
    <t>代表者役職名</t>
    <rPh sb="0" eb="3">
      <t>ダイヒョウシャ</t>
    </rPh>
    <rPh sb="3" eb="6">
      <t>ヤクショクメイ</t>
    </rPh>
    <phoneticPr fontId="1"/>
  </si>
  <si>
    <t>代表者氏名</t>
    <rPh sb="0" eb="3">
      <t>ダイヒョウシャ</t>
    </rPh>
    <rPh sb="3" eb="5">
      <t>シメイ</t>
    </rPh>
    <phoneticPr fontId="1"/>
  </si>
  <si>
    <t>郵便番号</t>
    <rPh sb="0" eb="4">
      <t>ユウビンバンゴウ</t>
    </rPh>
    <phoneticPr fontId="1"/>
  </si>
  <si>
    <t>-</t>
    <phoneticPr fontId="1"/>
  </si>
  <si>
    <t>都道府県名</t>
    <rPh sb="0" eb="4">
      <t>トドウフケン</t>
    </rPh>
    <rPh sb="4" eb="5">
      <t>メイ</t>
    </rPh>
    <phoneticPr fontId="1"/>
  </si>
  <si>
    <t>市区町村名</t>
    <rPh sb="0" eb="2">
      <t>シク</t>
    </rPh>
    <rPh sb="2" eb="4">
      <t>チョウソン</t>
    </rPh>
    <rPh sb="4" eb="5">
      <t>メイ</t>
    </rPh>
    <phoneticPr fontId="1"/>
  </si>
  <si>
    <t>所在地</t>
    <rPh sb="0" eb="3">
      <t>ショザイチ</t>
    </rPh>
    <phoneticPr fontId="1"/>
  </si>
  <si>
    <t>電話番号</t>
    <rPh sb="0" eb="2">
      <t>デンワ</t>
    </rPh>
    <rPh sb="2" eb="4">
      <t>バンゴウ</t>
    </rPh>
    <phoneticPr fontId="1"/>
  </si>
  <si>
    <t>FAX番号</t>
    <rPh sb="3" eb="5">
      <t>バンゴウ</t>
    </rPh>
    <phoneticPr fontId="1"/>
  </si>
  <si>
    <t>入札参加希望工種</t>
    <rPh sb="0" eb="2">
      <t>ニュウサツ</t>
    </rPh>
    <rPh sb="2" eb="4">
      <t>サンカ</t>
    </rPh>
    <rPh sb="4" eb="6">
      <t>キボウ</t>
    </rPh>
    <rPh sb="6" eb="7">
      <t>コウ</t>
    </rPh>
    <rPh sb="7" eb="8">
      <t>タネ</t>
    </rPh>
    <phoneticPr fontId="1"/>
  </si>
  <si>
    <t>土</t>
    <rPh sb="0" eb="1">
      <t>ツチ</t>
    </rPh>
    <phoneticPr fontId="1"/>
  </si>
  <si>
    <t>建</t>
    <rPh sb="0" eb="1">
      <t>ケン</t>
    </rPh>
    <phoneticPr fontId="1"/>
  </si>
  <si>
    <t>大</t>
    <rPh sb="0" eb="1">
      <t>ダイ</t>
    </rPh>
    <phoneticPr fontId="1"/>
  </si>
  <si>
    <t>左</t>
    <rPh sb="0" eb="1">
      <t>ヒダリ</t>
    </rPh>
    <phoneticPr fontId="1"/>
  </si>
  <si>
    <t>と</t>
    <phoneticPr fontId="1"/>
  </si>
  <si>
    <t>石</t>
    <rPh sb="0" eb="1">
      <t>イシ</t>
    </rPh>
    <phoneticPr fontId="1"/>
  </si>
  <si>
    <t>屋</t>
    <rPh sb="0" eb="1">
      <t>ヤ</t>
    </rPh>
    <phoneticPr fontId="1"/>
  </si>
  <si>
    <t>電</t>
    <rPh sb="0" eb="1">
      <t>デン</t>
    </rPh>
    <phoneticPr fontId="1"/>
  </si>
  <si>
    <t>管</t>
    <rPh sb="0" eb="1">
      <t>カン</t>
    </rPh>
    <phoneticPr fontId="1"/>
  </si>
  <si>
    <t>鋼</t>
    <rPh sb="0" eb="1">
      <t>ハガネ</t>
    </rPh>
    <phoneticPr fontId="1"/>
  </si>
  <si>
    <t>筋</t>
    <rPh sb="0" eb="1">
      <t>スジ</t>
    </rPh>
    <phoneticPr fontId="1"/>
  </si>
  <si>
    <t>舗</t>
    <rPh sb="0" eb="1">
      <t>ホ</t>
    </rPh>
    <phoneticPr fontId="1"/>
  </si>
  <si>
    <t>板</t>
    <rPh sb="0" eb="1">
      <t>イタ</t>
    </rPh>
    <phoneticPr fontId="1"/>
  </si>
  <si>
    <t>塗</t>
    <rPh sb="0" eb="1">
      <t>ヌリ</t>
    </rPh>
    <phoneticPr fontId="1"/>
  </si>
  <si>
    <t>防</t>
    <rPh sb="0" eb="1">
      <t>ボウ</t>
    </rPh>
    <phoneticPr fontId="1"/>
  </si>
  <si>
    <t>内</t>
    <rPh sb="0" eb="1">
      <t>ナイ</t>
    </rPh>
    <phoneticPr fontId="1"/>
  </si>
  <si>
    <t>機</t>
    <rPh sb="0" eb="1">
      <t>キ</t>
    </rPh>
    <phoneticPr fontId="1"/>
  </si>
  <si>
    <t>絶</t>
    <rPh sb="0" eb="1">
      <t>ゼツ</t>
    </rPh>
    <phoneticPr fontId="1"/>
  </si>
  <si>
    <t>通</t>
    <rPh sb="0" eb="1">
      <t>ツウ</t>
    </rPh>
    <phoneticPr fontId="1"/>
  </si>
  <si>
    <t>園</t>
    <rPh sb="0" eb="1">
      <t>エン</t>
    </rPh>
    <phoneticPr fontId="1"/>
  </si>
  <si>
    <t>井</t>
    <rPh sb="0" eb="1">
      <t>イ</t>
    </rPh>
    <phoneticPr fontId="1"/>
  </si>
  <si>
    <t>具</t>
    <rPh sb="0" eb="1">
      <t>グ</t>
    </rPh>
    <phoneticPr fontId="1"/>
  </si>
  <si>
    <t>水</t>
    <rPh sb="0" eb="1">
      <t>ミズ</t>
    </rPh>
    <phoneticPr fontId="1"/>
  </si>
  <si>
    <t>消</t>
    <rPh sb="0" eb="1">
      <t>ショウ</t>
    </rPh>
    <phoneticPr fontId="1"/>
  </si>
  <si>
    <t>清</t>
    <rPh sb="0" eb="1">
      <t>シン</t>
    </rPh>
    <phoneticPr fontId="1"/>
  </si>
  <si>
    <t>経営事項審査審査基準日</t>
    <rPh sb="0" eb="2">
      <t>ケイエイ</t>
    </rPh>
    <rPh sb="2" eb="4">
      <t>ジコウ</t>
    </rPh>
    <rPh sb="4" eb="6">
      <t>シンサ</t>
    </rPh>
    <rPh sb="6" eb="8">
      <t>シンサ</t>
    </rPh>
    <rPh sb="8" eb="10">
      <t>キジュン</t>
    </rPh>
    <rPh sb="10" eb="11">
      <t>ビ</t>
    </rPh>
    <phoneticPr fontId="1"/>
  </si>
  <si>
    <t>受任者の有無</t>
    <rPh sb="0" eb="2">
      <t>ジュニン</t>
    </rPh>
    <rPh sb="2" eb="3">
      <t>シャ</t>
    </rPh>
    <rPh sb="4" eb="6">
      <t>ウム</t>
    </rPh>
    <phoneticPr fontId="1"/>
  </si>
  <si>
    <t>有している</t>
    <rPh sb="0" eb="1">
      <t>ユウ</t>
    </rPh>
    <phoneticPr fontId="1"/>
  </si>
  <si>
    <t>有していない</t>
    <rPh sb="0" eb="1">
      <t>ユウ</t>
    </rPh>
    <phoneticPr fontId="1"/>
  </si>
  <si>
    <t>置いている</t>
    <rPh sb="0" eb="1">
      <t>オ</t>
    </rPh>
    <phoneticPr fontId="1"/>
  </si>
  <si>
    <t>置いていない</t>
    <rPh sb="0" eb="1">
      <t>オ</t>
    </rPh>
    <phoneticPr fontId="1"/>
  </si>
  <si>
    <t>適格組合該当</t>
    <rPh sb="0" eb="2">
      <t>テキカク</t>
    </rPh>
    <rPh sb="2" eb="4">
      <t>クミアイ</t>
    </rPh>
    <rPh sb="4" eb="6">
      <t>ガイトウ</t>
    </rPh>
    <phoneticPr fontId="1"/>
  </si>
  <si>
    <t>該当する</t>
    <rPh sb="0" eb="2">
      <t>ガイトウ</t>
    </rPh>
    <phoneticPr fontId="1"/>
  </si>
  <si>
    <t>該当しない</t>
    <rPh sb="0" eb="2">
      <t>ガイトウ</t>
    </rPh>
    <phoneticPr fontId="1"/>
  </si>
  <si>
    <t>建災防協会加入</t>
    <rPh sb="0" eb="1">
      <t>タツル</t>
    </rPh>
    <rPh sb="1" eb="2">
      <t>サイ</t>
    </rPh>
    <rPh sb="2" eb="3">
      <t>ボウ</t>
    </rPh>
    <rPh sb="3" eb="5">
      <t>キョウカイ</t>
    </rPh>
    <rPh sb="5" eb="7">
      <t>カニュウ</t>
    </rPh>
    <phoneticPr fontId="1"/>
  </si>
  <si>
    <t>加入している</t>
    <rPh sb="0" eb="2">
      <t>カニュウ</t>
    </rPh>
    <phoneticPr fontId="1"/>
  </si>
  <si>
    <t>加入していない</t>
    <rPh sb="0" eb="2">
      <t>カニュウ</t>
    </rPh>
    <phoneticPr fontId="1"/>
  </si>
  <si>
    <t>（建災防協会：建設業労働災害防止協会）</t>
    <rPh sb="1" eb="2">
      <t>タツル</t>
    </rPh>
    <rPh sb="2" eb="3">
      <t>サイ</t>
    </rPh>
    <rPh sb="3" eb="4">
      <t>ボウ</t>
    </rPh>
    <rPh sb="4" eb="6">
      <t>キョウカイ</t>
    </rPh>
    <rPh sb="7" eb="10">
      <t>ケンセツギョウ</t>
    </rPh>
    <rPh sb="10" eb="12">
      <t>ロウドウ</t>
    </rPh>
    <rPh sb="12" eb="14">
      <t>サイガイ</t>
    </rPh>
    <rPh sb="14" eb="16">
      <t>ボウシ</t>
    </rPh>
    <rPh sb="16" eb="18">
      <t>キョウカイ</t>
    </rPh>
    <phoneticPr fontId="1"/>
  </si>
  <si>
    <t>外資状況</t>
    <rPh sb="0" eb="2">
      <t>ガイシ</t>
    </rPh>
    <rPh sb="2" eb="4">
      <t>ジョウキョウ</t>
    </rPh>
    <phoneticPr fontId="1"/>
  </si>
  <si>
    <t>申請担当者氏名</t>
    <rPh sb="0" eb="2">
      <t>シンセイ</t>
    </rPh>
    <rPh sb="2" eb="5">
      <t>タントウシャ</t>
    </rPh>
    <rPh sb="5" eb="7">
      <t>シメイ</t>
    </rPh>
    <phoneticPr fontId="1"/>
  </si>
  <si>
    <t>連絡先電話番号</t>
    <rPh sb="0" eb="2">
      <t>レンラク</t>
    </rPh>
    <rPh sb="2" eb="3">
      <t>サキ</t>
    </rPh>
    <rPh sb="3" eb="5">
      <t>デンワ</t>
    </rPh>
    <rPh sb="5" eb="7">
      <t>バンゴウ</t>
    </rPh>
    <phoneticPr fontId="1"/>
  </si>
  <si>
    <t>所属名・内線</t>
    <rPh sb="0" eb="2">
      <t>ショゾク</t>
    </rPh>
    <rPh sb="2" eb="3">
      <t>メイ</t>
    </rPh>
    <rPh sb="4" eb="6">
      <t>ナイセン</t>
    </rPh>
    <phoneticPr fontId="1"/>
  </si>
  <si>
    <t>タ</t>
    <phoneticPr fontId="1"/>
  </si>
  <si>
    <t>し</t>
    <phoneticPr fontId="1"/>
  </si>
  <si>
    <t>ガ</t>
    <phoneticPr fontId="1"/>
  </si>
  <si>
    <t>様式１</t>
    <rPh sb="0" eb="2">
      <t>ヨウシキ</t>
    </rPh>
    <phoneticPr fontId="1"/>
  </si>
  <si>
    <t>市内営業所等有無</t>
    <rPh sb="0" eb="1">
      <t>シ</t>
    </rPh>
    <rPh sb="1" eb="2">
      <t>ナイ</t>
    </rPh>
    <rPh sb="2" eb="5">
      <t>エイギョウショ</t>
    </rPh>
    <rPh sb="5" eb="6">
      <t>トウ</t>
    </rPh>
    <rPh sb="6" eb="8">
      <t>ウム</t>
    </rPh>
    <phoneticPr fontId="1"/>
  </si>
  <si>
    <t>市内営業所等名称</t>
    <rPh sb="0" eb="2">
      <t>シナイ</t>
    </rPh>
    <rPh sb="2" eb="5">
      <t>エイギョウショ</t>
    </rPh>
    <rPh sb="5" eb="6">
      <t>トウ</t>
    </rPh>
    <rPh sb="6" eb="8">
      <t>メイショウ</t>
    </rPh>
    <phoneticPr fontId="1"/>
  </si>
  <si>
    <t>継続</t>
    <rPh sb="0" eb="2">
      <t>ケイゾク</t>
    </rPh>
    <phoneticPr fontId="1"/>
  </si>
  <si>
    <t>様</t>
    <rPh sb="0" eb="1">
      <t>サマ</t>
    </rPh>
    <phoneticPr fontId="1"/>
  </si>
  <si>
    <t>４　代金の請求に関すること。</t>
    <rPh sb="2" eb="4">
      <t>ダイキン</t>
    </rPh>
    <rPh sb="5" eb="7">
      <t>セイキュウ</t>
    </rPh>
    <rPh sb="8" eb="9">
      <t>カン</t>
    </rPh>
    <phoneticPr fontId="1"/>
  </si>
  <si>
    <t>３　契約の履行に関すること。</t>
    <rPh sb="2" eb="4">
      <t>ケイヤク</t>
    </rPh>
    <rPh sb="5" eb="7">
      <t>リコウ</t>
    </rPh>
    <rPh sb="8" eb="9">
      <t>カン</t>
    </rPh>
    <phoneticPr fontId="1"/>
  </si>
  <si>
    <t>２　契約の締結に関すること。</t>
    <rPh sb="2" eb="4">
      <t>ケイヤク</t>
    </rPh>
    <rPh sb="5" eb="7">
      <t>テイケツ</t>
    </rPh>
    <rPh sb="8" eb="9">
      <t>カン</t>
    </rPh>
    <phoneticPr fontId="1"/>
  </si>
  <si>
    <t>１　入札及び見積りに関すること。</t>
    <rPh sb="2" eb="4">
      <t>ニュウサツ</t>
    </rPh>
    <rPh sb="4" eb="5">
      <t>オヨ</t>
    </rPh>
    <rPh sb="6" eb="8">
      <t>ミツモリ</t>
    </rPh>
    <rPh sb="10" eb="11">
      <t>カン</t>
    </rPh>
    <phoneticPr fontId="1"/>
  </si>
  <si>
    <t>〈委任事項〉</t>
    <rPh sb="1" eb="3">
      <t>イニン</t>
    </rPh>
    <rPh sb="3" eb="5">
      <t>ジコウ</t>
    </rPh>
    <phoneticPr fontId="1"/>
  </si>
  <si>
    <t>職氏名</t>
    <rPh sb="0" eb="1">
      <t>ショク</t>
    </rPh>
    <rPh sb="1" eb="3">
      <t>シメイ</t>
    </rPh>
    <phoneticPr fontId="1"/>
  </si>
  <si>
    <t>受任者</t>
    <rPh sb="0" eb="3">
      <t>ジュニンシャ</t>
    </rPh>
    <phoneticPr fontId="1"/>
  </si>
  <si>
    <t>受任者印</t>
    <rPh sb="0" eb="3">
      <t>ジュニンシャ</t>
    </rPh>
    <rPh sb="3" eb="4">
      <t>イン</t>
    </rPh>
    <phoneticPr fontId="1"/>
  </si>
  <si>
    <t>ふりがな</t>
    <phoneticPr fontId="1"/>
  </si>
  <si>
    <t>（名称）</t>
    <rPh sb="1" eb="3">
      <t>メイショウ</t>
    </rPh>
    <phoneticPr fontId="1"/>
  </si>
  <si>
    <t>商号</t>
    <rPh sb="0" eb="2">
      <t>ショウゴウ</t>
    </rPh>
    <phoneticPr fontId="1"/>
  </si>
  <si>
    <t>（所在地）</t>
    <rPh sb="1" eb="4">
      <t>ショザイチ</t>
    </rPh>
    <phoneticPr fontId="1"/>
  </si>
  <si>
    <t>住所</t>
    <rPh sb="0" eb="2">
      <t>ジュウショ</t>
    </rPh>
    <phoneticPr fontId="1"/>
  </si>
  <si>
    <t>－</t>
    <phoneticPr fontId="1"/>
  </si>
  <si>
    <t>郵便番号</t>
    <rPh sb="0" eb="2">
      <t>ユウビン</t>
    </rPh>
    <rPh sb="2" eb="4">
      <t>バンゴウ</t>
    </rPh>
    <phoneticPr fontId="1"/>
  </si>
  <si>
    <t>受 任 者</t>
    <rPh sb="0" eb="1">
      <t>ウケ</t>
    </rPh>
    <rPh sb="2" eb="3">
      <t>ニン</t>
    </rPh>
    <rPh sb="4" eb="5">
      <t>シャ</t>
    </rPh>
    <phoneticPr fontId="1"/>
  </si>
  <si>
    <t>住所又は所在地</t>
    <rPh sb="0" eb="2">
      <t>ジュウショ</t>
    </rPh>
    <rPh sb="2" eb="3">
      <t>マタ</t>
    </rPh>
    <rPh sb="4" eb="7">
      <t>ショザイチ</t>
    </rPh>
    <phoneticPr fontId="1"/>
  </si>
  <si>
    <t>年</t>
    <rPh sb="0" eb="1">
      <t>ネン</t>
    </rPh>
    <phoneticPr fontId="1"/>
  </si>
  <si>
    <t>委　　任　　状</t>
    <rPh sb="0" eb="1">
      <t>イ</t>
    </rPh>
    <rPh sb="3" eb="4">
      <t>ニン</t>
    </rPh>
    <rPh sb="6" eb="7">
      <t>ジョウ</t>
    </rPh>
    <phoneticPr fontId="1"/>
  </si>
  <si>
    <t>使　用　印　鑑　届</t>
    <rPh sb="0" eb="1">
      <t>シ</t>
    </rPh>
    <rPh sb="2" eb="3">
      <t>ヨウ</t>
    </rPh>
    <rPh sb="4" eb="5">
      <t>イン</t>
    </rPh>
    <rPh sb="6" eb="7">
      <t>カガミ</t>
    </rPh>
    <rPh sb="8" eb="9">
      <t>トド</t>
    </rPh>
    <phoneticPr fontId="1"/>
  </si>
  <si>
    <t>下記の印鑑を入札及び見積りの参加、契約の締結、代金の請求及び受領のため使用</t>
    <rPh sb="0" eb="2">
      <t>カキ</t>
    </rPh>
    <rPh sb="3" eb="5">
      <t>インカン</t>
    </rPh>
    <rPh sb="6" eb="8">
      <t>ニュウサツ</t>
    </rPh>
    <rPh sb="8" eb="9">
      <t>オヨ</t>
    </rPh>
    <rPh sb="10" eb="12">
      <t>ミツモリ</t>
    </rPh>
    <rPh sb="14" eb="16">
      <t>サンカ</t>
    </rPh>
    <rPh sb="17" eb="19">
      <t>ケイヤク</t>
    </rPh>
    <rPh sb="20" eb="22">
      <t>テイケツ</t>
    </rPh>
    <rPh sb="23" eb="25">
      <t>ダイキン</t>
    </rPh>
    <rPh sb="26" eb="28">
      <t>セイキュウ</t>
    </rPh>
    <rPh sb="28" eb="29">
      <t>オヨ</t>
    </rPh>
    <rPh sb="30" eb="32">
      <t>ジュリョウ</t>
    </rPh>
    <rPh sb="35" eb="37">
      <t>シヨウ</t>
    </rPh>
    <phoneticPr fontId="1"/>
  </si>
  <si>
    <t>しますので届け出ます。</t>
    <rPh sb="5" eb="6">
      <t>トド</t>
    </rPh>
    <rPh sb="7" eb="8">
      <t>デ</t>
    </rPh>
    <phoneticPr fontId="1"/>
  </si>
  <si>
    <t>記</t>
    <rPh sb="0" eb="1">
      <t>キ</t>
    </rPh>
    <phoneticPr fontId="1"/>
  </si>
  <si>
    <t>使用印鑑</t>
    <rPh sb="0" eb="2">
      <t>シヨウ</t>
    </rPh>
    <rPh sb="2" eb="4">
      <t>インカン</t>
    </rPh>
    <phoneticPr fontId="1"/>
  </si>
  <si>
    <t>大田原市建設工事－１</t>
    <rPh sb="0" eb="3">
      <t>オオタワラ</t>
    </rPh>
    <rPh sb="3" eb="4">
      <t>シ</t>
    </rPh>
    <rPh sb="4" eb="6">
      <t>ケンセツ</t>
    </rPh>
    <rPh sb="6" eb="8">
      <t>コウジ</t>
    </rPh>
    <phoneticPr fontId="1"/>
  </si>
  <si>
    <t>申請区分</t>
    <rPh sb="0" eb="2">
      <t>シンセイ</t>
    </rPh>
    <rPh sb="2" eb="4">
      <t>クブン</t>
    </rPh>
    <phoneticPr fontId="1"/>
  </si>
  <si>
    <t>前回受付番号</t>
    <rPh sb="0" eb="2">
      <t>ゼンカイ</t>
    </rPh>
    <rPh sb="2" eb="6">
      <t>ウケツケバンゴウ</t>
    </rPh>
    <phoneticPr fontId="1"/>
  </si>
  <si>
    <t>受付番号</t>
    <rPh sb="0" eb="4">
      <t>ウケツケバンゴウ</t>
    </rPh>
    <phoneticPr fontId="1"/>
  </si>
  <si>
    <t>受付番号</t>
    <rPh sb="0" eb="2">
      <t>ウケツケ</t>
    </rPh>
    <rPh sb="2" eb="4">
      <t>バンゴウ</t>
    </rPh>
    <phoneticPr fontId="1"/>
  </si>
  <si>
    <t>受付日</t>
    <rPh sb="0" eb="3">
      <t>ウケツケビ</t>
    </rPh>
    <phoneticPr fontId="1"/>
  </si>
  <si>
    <t>カ
ナ</t>
    <phoneticPr fontId="1"/>
  </si>
  <si>
    <t>漢
字</t>
    <rPh sb="0" eb="3">
      <t>カンジ</t>
    </rPh>
    <phoneticPr fontId="1"/>
  </si>
  <si>
    <t>法人の種類を表す略号</t>
    <rPh sb="0" eb="2">
      <t>ホウジン</t>
    </rPh>
    <rPh sb="3" eb="5">
      <t>シュルイ</t>
    </rPh>
    <rPh sb="6" eb="7">
      <t>アラワ</t>
    </rPh>
    <rPh sb="8" eb="9">
      <t>リャク</t>
    </rPh>
    <rPh sb="9" eb="10">
      <t>ゴウ</t>
    </rPh>
    <phoneticPr fontId="1"/>
  </si>
  <si>
    <t>代表者</t>
    <rPh sb="0" eb="3">
      <t>ダイヒョウシャ</t>
    </rPh>
    <phoneticPr fontId="1"/>
  </si>
  <si>
    <t>氏名（カナ）</t>
    <rPh sb="0" eb="2">
      <t>シメイ</t>
    </rPh>
    <phoneticPr fontId="1"/>
  </si>
  <si>
    <t>種類</t>
    <rPh sb="0" eb="2">
      <t>シュルイ</t>
    </rPh>
    <phoneticPr fontId="1"/>
  </si>
  <si>
    <t>略号</t>
    <rPh sb="0" eb="2">
      <t>リャクゴウ</t>
    </rPh>
    <phoneticPr fontId="1"/>
  </si>
  <si>
    <t>株式会社</t>
    <rPh sb="0" eb="4">
      <t>カブシキガイシャ</t>
    </rPh>
    <phoneticPr fontId="1"/>
  </si>
  <si>
    <t>氏名（漢字）</t>
    <rPh sb="3" eb="5">
      <t>カンジ</t>
    </rPh>
    <phoneticPr fontId="1"/>
  </si>
  <si>
    <t>有限会社</t>
    <rPh sb="0" eb="4">
      <t>ユウゲンガイシャ</t>
    </rPh>
    <phoneticPr fontId="1"/>
  </si>
  <si>
    <t>合資会社</t>
    <rPh sb="0" eb="2">
      <t>ゴウシ</t>
    </rPh>
    <rPh sb="2" eb="4">
      <t>ガイシャ</t>
    </rPh>
    <phoneticPr fontId="1"/>
  </si>
  <si>
    <t>(資)</t>
    <rPh sb="1" eb="2">
      <t>シ</t>
    </rPh>
    <phoneticPr fontId="1"/>
  </si>
  <si>
    <t>職名（漢字）</t>
    <rPh sb="0" eb="2">
      <t>ショクメイ</t>
    </rPh>
    <rPh sb="3" eb="5">
      <t>カンジ</t>
    </rPh>
    <phoneticPr fontId="1"/>
  </si>
  <si>
    <t>　</t>
    <phoneticPr fontId="1"/>
  </si>
  <si>
    <t>合名会社</t>
    <rPh sb="0" eb="2">
      <t>ゴウメイ</t>
    </rPh>
    <rPh sb="2" eb="4">
      <t>ガイシャ</t>
    </rPh>
    <phoneticPr fontId="1"/>
  </si>
  <si>
    <t>(名)</t>
    <phoneticPr fontId="1"/>
  </si>
  <si>
    <t>協同組合</t>
    <rPh sb="0" eb="2">
      <t>キョウドウ</t>
    </rPh>
    <rPh sb="2" eb="4">
      <t>クミアイ</t>
    </rPh>
    <phoneticPr fontId="1"/>
  </si>
  <si>
    <t>(同)</t>
    <phoneticPr fontId="1"/>
  </si>
  <si>
    <t>本  社</t>
    <rPh sb="0" eb="1">
      <t>ホン</t>
    </rPh>
    <rPh sb="3" eb="4">
      <t>シャ</t>
    </rPh>
    <phoneticPr fontId="1"/>
  </si>
  <si>
    <t>協業組合</t>
    <rPh sb="0" eb="2">
      <t>キョウギョウ</t>
    </rPh>
    <rPh sb="2" eb="4">
      <t>クミアイ</t>
    </rPh>
    <phoneticPr fontId="1"/>
  </si>
  <si>
    <t>(業)</t>
    <phoneticPr fontId="1"/>
  </si>
  <si>
    <t>代理人を置く営業所
（建設工事の場合は建設業法上の許可を受けた営業所であること。）</t>
    <rPh sb="0" eb="3">
      <t>ダイリニン</t>
    </rPh>
    <rPh sb="4" eb="5">
      <t>オ</t>
    </rPh>
    <rPh sb="6" eb="9">
      <t>エイギョウショ</t>
    </rPh>
    <rPh sb="12" eb="14">
      <t>ケンセツ</t>
    </rPh>
    <rPh sb="14" eb="16">
      <t>コウジ</t>
    </rPh>
    <rPh sb="17" eb="19">
      <t>バアイ</t>
    </rPh>
    <rPh sb="20" eb="22">
      <t>ケンセツ</t>
    </rPh>
    <rPh sb="22" eb="23">
      <t>ギョウ</t>
    </rPh>
    <rPh sb="23" eb="24">
      <t>ホウ</t>
    </rPh>
    <rPh sb="24" eb="25">
      <t>ジョウ</t>
    </rPh>
    <rPh sb="26" eb="28">
      <t>キョカ</t>
    </rPh>
    <rPh sb="29" eb="30">
      <t>ウ</t>
    </rPh>
    <rPh sb="32" eb="35">
      <t>エイギョウショ</t>
    </rPh>
    <phoneticPr fontId="1"/>
  </si>
  <si>
    <t>営業所名称</t>
    <rPh sb="0" eb="2">
      <t>エイギョウ</t>
    </rPh>
    <rPh sb="2" eb="3">
      <t>ジョ</t>
    </rPh>
    <rPh sb="3" eb="5">
      <t>メイショウ</t>
    </rPh>
    <phoneticPr fontId="1"/>
  </si>
  <si>
    <t>－</t>
    <phoneticPr fontId="1"/>
  </si>
  <si>
    <t>大田原市建設工事－２</t>
    <rPh sb="0" eb="3">
      <t>オオタワラ</t>
    </rPh>
    <rPh sb="3" eb="4">
      <t>シ</t>
    </rPh>
    <rPh sb="4" eb="6">
      <t>ケンセツ</t>
    </rPh>
    <rPh sb="6" eb="8">
      <t>コウジ</t>
    </rPh>
    <phoneticPr fontId="1"/>
  </si>
  <si>
    <t>商号または名称</t>
    <rPh sb="0" eb="2">
      <t>ショウゴウ</t>
    </rPh>
    <rPh sb="5" eb="7">
      <t>メイショウ</t>
    </rPh>
    <phoneticPr fontId="1"/>
  </si>
  <si>
    <t>連絡先</t>
    <rPh sb="0" eb="3">
      <t>レンラクサキ</t>
    </rPh>
    <phoneticPr fontId="1"/>
  </si>
  <si>
    <t>担当者名</t>
    <rPh sb="0" eb="3">
      <t>タントウシャ</t>
    </rPh>
    <rPh sb="3" eb="4">
      <t>メイ</t>
    </rPh>
    <phoneticPr fontId="1"/>
  </si>
  <si>
    <t>Eメール
アドレス</t>
    <phoneticPr fontId="1"/>
  </si>
  <si>
    <t>資本金</t>
    <rPh sb="0" eb="3">
      <t>シホンキン</t>
    </rPh>
    <phoneticPr fontId="1"/>
  </si>
  <si>
    <t>千円</t>
    <rPh sb="0" eb="1">
      <t>セン</t>
    </rPh>
    <rPh sb="1" eb="2">
      <t>エン</t>
    </rPh>
    <phoneticPr fontId="1"/>
  </si>
  <si>
    <t>自己資本額</t>
    <rPh sb="0" eb="2">
      <t>ジコ</t>
    </rPh>
    <rPh sb="2" eb="4">
      <t>シホン</t>
    </rPh>
    <rPh sb="4" eb="5">
      <t>ガク</t>
    </rPh>
    <phoneticPr fontId="1"/>
  </si>
  <si>
    <t>年間平均売上高</t>
    <rPh sb="0" eb="2">
      <t>ネンカン</t>
    </rPh>
    <rPh sb="2" eb="4">
      <t>ヘイキン</t>
    </rPh>
    <rPh sb="4" eb="6">
      <t>ウリアゲ</t>
    </rPh>
    <rPh sb="6" eb="7">
      <t>ダカ</t>
    </rPh>
    <phoneticPr fontId="1"/>
  </si>
  <si>
    <t>従業員</t>
    <rPh sb="0" eb="3">
      <t>ジュウギョウイン</t>
    </rPh>
    <phoneticPr fontId="1"/>
  </si>
  <si>
    <t>技術職員</t>
    <rPh sb="0" eb="2">
      <t>ギジュツ</t>
    </rPh>
    <rPh sb="2" eb="4">
      <t>ショクイン</t>
    </rPh>
    <phoneticPr fontId="1"/>
  </si>
  <si>
    <t>人</t>
    <rPh sb="0" eb="1">
      <t>ニン</t>
    </rPh>
    <phoneticPr fontId="1"/>
  </si>
  <si>
    <t>その他</t>
    <rPh sb="2" eb="3">
      <t>タ</t>
    </rPh>
    <phoneticPr fontId="1"/>
  </si>
  <si>
    <t>営業年数</t>
    <rPh sb="0" eb="2">
      <t>エイギョウ</t>
    </rPh>
    <rPh sb="2" eb="4">
      <t>ネンスウ</t>
    </rPh>
    <phoneticPr fontId="1"/>
  </si>
  <si>
    <t>建設工事に関する調べ</t>
    <phoneticPr fontId="1"/>
  </si>
  <si>
    <t>大田原市建設工事－３</t>
    <rPh sb="0" eb="3">
      <t>オオタワラ</t>
    </rPh>
    <rPh sb="3" eb="4">
      <t>シ</t>
    </rPh>
    <rPh sb="4" eb="6">
      <t>ケンセツ</t>
    </rPh>
    <rPh sb="6" eb="8">
      <t>コウジ</t>
    </rPh>
    <phoneticPr fontId="1"/>
  </si>
  <si>
    <t>建設業許可番号</t>
    <rPh sb="0" eb="3">
      <t>ケンセツギョウ</t>
    </rPh>
    <rPh sb="3" eb="5">
      <t>キョカ</t>
    </rPh>
    <rPh sb="5" eb="7">
      <t>バンゴウ</t>
    </rPh>
    <phoneticPr fontId="1"/>
  </si>
  <si>
    <t>-</t>
    <phoneticPr fontId="1"/>
  </si>
  <si>
    <t>コード</t>
    <phoneticPr fontId="1"/>
  </si>
  <si>
    <t>建設工事の種類</t>
    <rPh sb="0" eb="2">
      <t>ケンセツ</t>
    </rPh>
    <rPh sb="2" eb="4">
      <t>コウジ</t>
    </rPh>
    <rPh sb="5" eb="7">
      <t>シュルイ</t>
    </rPh>
    <phoneticPr fontId="1"/>
  </si>
  <si>
    <t>登録希望</t>
    <rPh sb="0" eb="2">
      <t>トウロク</t>
    </rPh>
    <rPh sb="2" eb="4">
      <t>キボウ</t>
    </rPh>
    <phoneticPr fontId="1"/>
  </si>
  <si>
    <t>土木一式</t>
    <rPh sb="0" eb="2">
      <t>ドボク</t>
    </rPh>
    <rPh sb="2" eb="4">
      <t>イッシキ</t>
    </rPh>
    <phoneticPr fontId="1"/>
  </si>
  <si>
    <t>板金</t>
    <rPh sb="0" eb="2">
      <t>バンキン</t>
    </rPh>
    <phoneticPr fontId="1"/>
  </si>
  <si>
    <t>建築一式</t>
    <rPh sb="0" eb="2">
      <t>ケンチク</t>
    </rPh>
    <rPh sb="2" eb="4">
      <t>イッシキ</t>
    </rPh>
    <phoneticPr fontId="1"/>
  </si>
  <si>
    <t>ガラス</t>
    <phoneticPr fontId="1"/>
  </si>
  <si>
    <t>大工</t>
    <rPh sb="0" eb="2">
      <t>ダイク</t>
    </rPh>
    <phoneticPr fontId="1"/>
  </si>
  <si>
    <t>塗装</t>
    <rPh sb="0" eb="2">
      <t>トソウ</t>
    </rPh>
    <phoneticPr fontId="1"/>
  </si>
  <si>
    <t>左官</t>
    <rPh sb="0" eb="2">
      <t>サカン</t>
    </rPh>
    <phoneticPr fontId="1"/>
  </si>
  <si>
    <t>防水</t>
    <rPh sb="0" eb="2">
      <t>ボウスイ</t>
    </rPh>
    <phoneticPr fontId="1"/>
  </si>
  <si>
    <t>とび・土工・コンクリート</t>
    <rPh sb="3" eb="4">
      <t>ド</t>
    </rPh>
    <rPh sb="4" eb="5">
      <t>コウ</t>
    </rPh>
    <phoneticPr fontId="1"/>
  </si>
  <si>
    <t>内装仕上</t>
    <rPh sb="0" eb="2">
      <t>ナイソウ</t>
    </rPh>
    <rPh sb="2" eb="4">
      <t>シアゲ</t>
    </rPh>
    <phoneticPr fontId="1"/>
  </si>
  <si>
    <t>機械器具設置</t>
    <rPh sb="0" eb="2">
      <t>キカイ</t>
    </rPh>
    <rPh sb="2" eb="4">
      <t>キグ</t>
    </rPh>
    <rPh sb="4" eb="6">
      <t>セッチ</t>
    </rPh>
    <phoneticPr fontId="1"/>
  </si>
  <si>
    <t>屋根</t>
    <rPh sb="0" eb="2">
      <t>ヤネ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</si>
  <si>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</si>
  <si>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</si>
  <si>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</si>
  <si>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造園</t>
    <rPh sb="0" eb="2">
      <t>ゾウエン</t>
    </rPh>
    <phoneticPr fontId="1"/>
  </si>
  <si>
    <t>タイル・れんが・ブロック</t>
    <phoneticPr fontId="1"/>
  </si>
  <si>
    <t>さく井</t>
    <rPh sb="2" eb="3">
      <t>イ</t>
    </rPh>
    <phoneticPr fontId="1"/>
  </si>
  <si>
    <t>鋼構造物</t>
    <rPh sb="0" eb="1">
      <t>ハガネ</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</si>
  <si>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</si>
  <si>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</si>
  <si>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</si>
  <si>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ほ装</t>
    <rPh sb="1" eb="2">
      <t>ソウ</t>
    </rPh>
    <phoneticPr fontId="1"/>
  </si>
  <si>
    <t>消防施設</t>
    <rPh sb="0" eb="2">
      <t>ショウボウ</t>
    </rPh>
    <rPh sb="2" eb="4">
      <t>シセツ</t>
    </rPh>
    <phoneticPr fontId="1"/>
  </si>
  <si>
    <t>しゅんせつ</t>
    <phoneticPr fontId="1"/>
  </si>
  <si>
    <t>清掃施設</t>
    <rPh sb="0" eb="2">
      <t>セイソウ</t>
    </rPh>
    <rPh sb="2" eb="4">
      <t>シセツ</t>
    </rPh>
    <phoneticPr fontId="1"/>
  </si>
  <si>
    <t>５　復代理人の選任に関すること。</t>
    <rPh sb="2" eb="3">
      <t>フク</t>
    </rPh>
    <rPh sb="3" eb="6">
      <t>ダイリニン</t>
    </rPh>
    <rPh sb="7" eb="9">
      <t>センニン</t>
    </rPh>
    <rPh sb="10" eb="11">
      <t>カン</t>
    </rPh>
    <phoneticPr fontId="1"/>
  </si>
  <si>
    <t>電話番号</t>
    <rPh sb="0" eb="2">
      <t>デンワ</t>
    </rPh>
    <rPh sb="2" eb="4">
      <t>バンゴウ</t>
    </rPh>
    <phoneticPr fontId="3"/>
  </si>
  <si>
    <t>FAX番号</t>
    <rPh sb="3" eb="5">
      <t>バンゴウ</t>
    </rPh>
    <phoneticPr fontId="3"/>
  </si>
  <si>
    <t>（「１」の場合委任状を添付）</t>
    <rPh sb="5" eb="7">
      <t>バアイ</t>
    </rPh>
    <rPh sb="7" eb="10">
      <t>イニンジョウ</t>
    </rPh>
    <rPh sb="11" eb="13">
      <t>テンプ</t>
    </rPh>
    <phoneticPr fontId="1"/>
  </si>
  <si>
    <t>なお、私は申請にあたり以下のことについて誓約いたします。</t>
    <rPh sb="3" eb="4">
      <t>ワタシ</t>
    </rPh>
    <rPh sb="5" eb="7">
      <t>シンセイ</t>
    </rPh>
    <rPh sb="11" eb="13">
      <t>イカ</t>
    </rPh>
    <rPh sb="20" eb="22">
      <t>セイヤク</t>
    </rPh>
    <phoneticPr fontId="1"/>
  </si>
  <si>
    <t>（実印）</t>
    <rPh sb="1" eb="2">
      <t>ジツ</t>
    </rPh>
    <rPh sb="2" eb="3">
      <t>イン</t>
    </rPh>
    <phoneticPr fontId="1"/>
  </si>
  <si>
    <t>申請者</t>
    <rPh sb="0" eb="3">
      <t>シンセイシャ</t>
    </rPh>
    <phoneticPr fontId="1"/>
  </si>
  <si>
    <t>解</t>
    <rPh sb="0" eb="1">
      <t>カイ</t>
    </rPh>
    <phoneticPr fontId="1"/>
  </si>
  <si>
    <t>解体</t>
    <rPh sb="0" eb="2">
      <t>カイタイ</t>
    </rPh>
    <phoneticPr fontId="1"/>
  </si>
  <si>
    <t>新規</t>
    <rPh sb="0" eb="2">
      <t>シンキ</t>
    </rPh>
    <phoneticPr fontId="4"/>
  </si>
  <si>
    <t>商号又は名称</t>
    <rPh sb="0" eb="2">
      <t>ショウゴウ</t>
    </rPh>
    <rPh sb="2" eb="3">
      <t>マタ</t>
    </rPh>
    <rPh sb="4" eb="6">
      <t>メイショウ</t>
    </rPh>
    <phoneticPr fontId="4"/>
  </si>
  <si>
    <t>代表者役職名</t>
    <rPh sb="0" eb="2">
      <t>ダイヒョウ</t>
    </rPh>
    <rPh sb="2" eb="3">
      <t>シャ</t>
    </rPh>
    <rPh sb="3" eb="5">
      <t>ヤクショク</t>
    </rPh>
    <rPh sb="5" eb="6">
      <t>ナ</t>
    </rPh>
    <phoneticPr fontId="4"/>
  </si>
  <si>
    <t>商号又は名称（フリガナ）</t>
    <phoneticPr fontId="4"/>
  </si>
  <si>
    <t>代表者氏名</t>
    <rPh sb="0" eb="3">
      <t>ダイヒョウシャ</t>
    </rPh>
    <rPh sb="3" eb="5">
      <t>シメイ</t>
    </rPh>
    <phoneticPr fontId="4"/>
  </si>
  <si>
    <t>代表者氏名（フリガナ）</t>
    <rPh sb="0" eb="3">
      <t>ダイヒョウシャ</t>
    </rPh>
    <rPh sb="3" eb="5">
      <t>シメイ</t>
    </rPh>
    <rPh sb="4" eb="5">
      <t>ナ</t>
    </rPh>
    <phoneticPr fontId="4"/>
  </si>
  <si>
    <t>郵便番号</t>
    <rPh sb="0" eb="2">
      <t>ユウビン</t>
    </rPh>
    <rPh sb="2" eb="4">
      <t>バンゴウ</t>
    </rPh>
    <phoneticPr fontId="4"/>
  </si>
  <si>
    <t>－</t>
    <phoneticPr fontId="4"/>
  </si>
  <si>
    <t>所在地</t>
    <rPh sb="0" eb="3">
      <t>ショザイチ</t>
    </rPh>
    <phoneticPr fontId="4"/>
  </si>
  <si>
    <t>都道府県名</t>
    <rPh sb="0" eb="4">
      <t>トドウフケン</t>
    </rPh>
    <rPh sb="4" eb="5">
      <t>ナ</t>
    </rPh>
    <phoneticPr fontId="4"/>
  </si>
  <si>
    <t>市区町村名</t>
    <rPh sb="0" eb="1">
      <t>シ</t>
    </rPh>
    <rPh sb="1" eb="2">
      <t>ク</t>
    </rPh>
    <rPh sb="2" eb="3">
      <t>チョウ</t>
    </rPh>
    <rPh sb="3" eb="4">
      <t>ムラ</t>
    </rPh>
    <rPh sb="4" eb="5">
      <t>ナ</t>
    </rPh>
    <phoneticPr fontId="4"/>
  </si>
  <si>
    <t>電話番号</t>
    <rPh sb="0" eb="2">
      <t>デンワ</t>
    </rPh>
    <rPh sb="2" eb="4">
      <t>バンゴウ</t>
    </rPh>
    <phoneticPr fontId="4"/>
  </si>
  <si>
    <t>FAX番号</t>
    <rPh sb="3" eb="5">
      <t>バンゴウ</t>
    </rPh>
    <phoneticPr fontId="4"/>
  </si>
  <si>
    <t>入札参加希望工種</t>
    <rPh sb="0" eb="2">
      <t>ニュウサツ</t>
    </rPh>
    <rPh sb="2" eb="4">
      <t>サンカ</t>
    </rPh>
    <rPh sb="4" eb="6">
      <t>キボウ</t>
    </rPh>
    <rPh sb="6" eb="8">
      <t>コウシュ</t>
    </rPh>
    <phoneticPr fontId="4"/>
  </si>
  <si>
    <t>土</t>
    <rPh sb="0" eb="1">
      <t>ツチ</t>
    </rPh>
    <phoneticPr fontId="4"/>
  </si>
  <si>
    <t>建</t>
    <rPh sb="0" eb="1">
      <t>ケン</t>
    </rPh>
    <phoneticPr fontId="4"/>
  </si>
  <si>
    <t>大</t>
    <rPh sb="0" eb="1">
      <t>ダイ</t>
    </rPh>
    <phoneticPr fontId="4"/>
  </si>
  <si>
    <t>左</t>
    <rPh sb="0" eb="1">
      <t>ヒダリ</t>
    </rPh>
    <phoneticPr fontId="4"/>
  </si>
  <si>
    <t>と</t>
    <phoneticPr fontId="4"/>
  </si>
  <si>
    <t>石</t>
    <rPh sb="0" eb="1">
      <t>イシ</t>
    </rPh>
    <phoneticPr fontId="4"/>
  </si>
  <si>
    <t>屋</t>
    <rPh sb="0" eb="1">
      <t>ヤ</t>
    </rPh>
    <phoneticPr fontId="4"/>
  </si>
  <si>
    <t>電</t>
    <rPh sb="0" eb="1">
      <t>デン</t>
    </rPh>
    <phoneticPr fontId="4"/>
  </si>
  <si>
    <t>管</t>
    <rPh sb="0" eb="1">
      <t>カン</t>
    </rPh>
    <phoneticPr fontId="4"/>
  </si>
  <si>
    <t>夕</t>
    <rPh sb="0" eb="1">
      <t>ユウ</t>
    </rPh>
    <phoneticPr fontId="4"/>
  </si>
  <si>
    <t>鋼</t>
    <rPh sb="0" eb="1">
      <t>コウ</t>
    </rPh>
    <phoneticPr fontId="4"/>
  </si>
  <si>
    <t>筋</t>
    <rPh sb="0" eb="1">
      <t>スジ</t>
    </rPh>
    <phoneticPr fontId="4"/>
  </si>
  <si>
    <t>舗</t>
    <rPh sb="0" eb="1">
      <t>ホ</t>
    </rPh>
    <phoneticPr fontId="4"/>
  </si>
  <si>
    <t>し</t>
    <phoneticPr fontId="4"/>
  </si>
  <si>
    <t>板</t>
    <rPh sb="0" eb="1">
      <t>イタ</t>
    </rPh>
    <phoneticPr fontId="4"/>
  </si>
  <si>
    <t>ガ</t>
    <phoneticPr fontId="4"/>
  </si>
  <si>
    <t>塗</t>
    <rPh sb="0" eb="1">
      <t>ヌリ</t>
    </rPh>
    <phoneticPr fontId="4"/>
  </si>
  <si>
    <t>防</t>
    <rPh sb="0" eb="1">
      <t>ボウ</t>
    </rPh>
    <phoneticPr fontId="4"/>
  </si>
  <si>
    <t>内</t>
    <rPh sb="0" eb="1">
      <t>ウチ</t>
    </rPh>
    <phoneticPr fontId="4"/>
  </si>
  <si>
    <t>機</t>
    <rPh sb="0" eb="1">
      <t>キ</t>
    </rPh>
    <phoneticPr fontId="4"/>
  </si>
  <si>
    <t>絶</t>
    <rPh sb="0" eb="1">
      <t>ゼッ</t>
    </rPh>
    <phoneticPr fontId="4"/>
  </si>
  <si>
    <t>通</t>
    <rPh sb="0" eb="1">
      <t>トオ</t>
    </rPh>
    <phoneticPr fontId="4"/>
  </si>
  <si>
    <t>園</t>
    <rPh sb="0" eb="1">
      <t>エン</t>
    </rPh>
    <phoneticPr fontId="4"/>
  </si>
  <si>
    <t>井</t>
    <rPh sb="0" eb="1">
      <t>イ</t>
    </rPh>
    <phoneticPr fontId="4"/>
  </si>
  <si>
    <t>具</t>
    <rPh sb="0" eb="1">
      <t>グ</t>
    </rPh>
    <phoneticPr fontId="4"/>
  </si>
  <si>
    <t>水</t>
    <rPh sb="0" eb="1">
      <t>ミズ</t>
    </rPh>
    <phoneticPr fontId="4"/>
  </si>
  <si>
    <t>消</t>
    <rPh sb="0" eb="1">
      <t>ショウ</t>
    </rPh>
    <phoneticPr fontId="4"/>
  </si>
  <si>
    <t>清</t>
    <rPh sb="0" eb="1">
      <t>キヨシ</t>
    </rPh>
    <phoneticPr fontId="4"/>
  </si>
  <si>
    <t>解</t>
    <rPh sb="0" eb="1">
      <t>カイ</t>
    </rPh>
    <phoneticPr fontId="4"/>
  </si>
  <si>
    <t>有している</t>
    <rPh sb="0" eb="1">
      <t>ユウ</t>
    </rPh>
    <phoneticPr fontId="4"/>
  </si>
  <si>
    <t>有していない</t>
    <rPh sb="0" eb="1">
      <t>ユウ</t>
    </rPh>
    <phoneticPr fontId="4"/>
  </si>
  <si>
    <t>営業所等名称</t>
    <rPh sb="0" eb="3">
      <t>エイギョウショ</t>
    </rPh>
    <rPh sb="3" eb="4">
      <t>トウ</t>
    </rPh>
    <rPh sb="4" eb="6">
      <t>メイショウ</t>
    </rPh>
    <phoneticPr fontId="4"/>
  </si>
  <si>
    <t>営業所等所在地</t>
    <rPh sb="0" eb="3">
      <t>エイギョウショ</t>
    </rPh>
    <rPh sb="3" eb="4">
      <t>トウ</t>
    </rPh>
    <rPh sb="4" eb="7">
      <t>ショザイチ</t>
    </rPh>
    <phoneticPr fontId="4"/>
  </si>
  <si>
    <t>適格組合該当</t>
    <rPh sb="0" eb="2">
      <t>テキカク</t>
    </rPh>
    <rPh sb="2" eb="4">
      <t>クミアイ</t>
    </rPh>
    <rPh sb="4" eb="6">
      <t>ガイトウ</t>
    </rPh>
    <phoneticPr fontId="4"/>
  </si>
  <si>
    <t>建災防協会加入</t>
    <rPh sb="0" eb="1">
      <t>ケン</t>
    </rPh>
    <rPh sb="3" eb="5">
      <t>キョウカイ</t>
    </rPh>
    <rPh sb="5" eb="7">
      <t>カニュウ</t>
    </rPh>
    <phoneticPr fontId="4"/>
  </si>
  <si>
    <t>置いている</t>
    <rPh sb="0" eb="1">
      <t>オ</t>
    </rPh>
    <phoneticPr fontId="4"/>
  </si>
  <si>
    <t>置いていない</t>
    <rPh sb="0" eb="1">
      <t>オ</t>
    </rPh>
    <phoneticPr fontId="4"/>
  </si>
  <si>
    <t>該当する</t>
    <rPh sb="0" eb="2">
      <t>ガイトウ</t>
    </rPh>
    <phoneticPr fontId="4"/>
  </si>
  <si>
    <t>該当しない</t>
    <rPh sb="0" eb="2">
      <t>ガイトウ</t>
    </rPh>
    <phoneticPr fontId="4"/>
  </si>
  <si>
    <t>加入している</t>
    <rPh sb="0" eb="2">
      <t>カニュウ</t>
    </rPh>
    <phoneticPr fontId="4"/>
  </si>
  <si>
    <t>加入していない</t>
    <rPh sb="0" eb="2">
      <t>カニュウ</t>
    </rPh>
    <phoneticPr fontId="4"/>
  </si>
  <si>
    <t>（建災防協会：建設業労働災害防止協会）</t>
    <rPh sb="4" eb="6">
      <t>キョウカイ</t>
    </rPh>
    <rPh sb="7" eb="9">
      <t>ケンセツ</t>
    </rPh>
    <rPh sb="9" eb="10">
      <t>ギョウ</t>
    </rPh>
    <rPh sb="10" eb="12">
      <t>ロウドウ</t>
    </rPh>
    <rPh sb="12" eb="14">
      <t>サイガイ</t>
    </rPh>
    <rPh sb="14" eb="16">
      <t>ボウシ</t>
    </rPh>
    <rPh sb="16" eb="18">
      <t>キョウカイ</t>
    </rPh>
    <phoneticPr fontId="4"/>
  </si>
  <si>
    <t>連絡先電話番号</t>
    <rPh sb="0" eb="2">
      <t>レンラク</t>
    </rPh>
    <rPh sb="2" eb="3">
      <t>サキ</t>
    </rPh>
    <rPh sb="3" eb="5">
      <t>デンワ</t>
    </rPh>
    <rPh sb="5" eb="7">
      <t>バンゴウ</t>
    </rPh>
    <phoneticPr fontId="4"/>
  </si>
  <si>
    <t>所属名・内線</t>
    <rPh sb="0" eb="2">
      <t>ショゾク</t>
    </rPh>
    <rPh sb="2" eb="3">
      <t>ナ</t>
    </rPh>
    <rPh sb="4" eb="5">
      <t>ナイ</t>
    </rPh>
    <rPh sb="5" eb="6">
      <t>セン</t>
    </rPh>
    <phoneticPr fontId="4"/>
  </si>
  <si>
    <t>担当者フリガナ</t>
    <rPh sb="0" eb="3">
      <t>タントウシャ</t>
    </rPh>
    <phoneticPr fontId="4"/>
  </si>
  <si>
    <t>○</t>
    <phoneticPr fontId="4"/>
  </si>
  <si>
    <t>経営事項審査基準日</t>
    <rPh sb="0" eb="2">
      <t>ケイエイ</t>
    </rPh>
    <rPh sb="2" eb="4">
      <t>ジコウ</t>
    </rPh>
    <rPh sb="4" eb="6">
      <t>シンサ</t>
    </rPh>
    <rPh sb="6" eb="8">
      <t>キジュン</t>
    </rPh>
    <rPh sb="8" eb="9">
      <t>ビ</t>
    </rPh>
    <phoneticPr fontId="4"/>
  </si>
  <si>
    <t>着色部分に入力をお願いいたします。</t>
    <rPh sb="0" eb="2">
      <t>チャクショク</t>
    </rPh>
    <rPh sb="2" eb="4">
      <t>ブブン</t>
    </rPh>
    <rPh sb="5" eb="7">
      <t>ニュウリョク</t>
    </rPh>
    <rPh sb="9" eb="10">
      <t>ネガ</t>
    </rPh>
    <phoneticPr fontId="4"/>
  </si>
  <si>
    <t>入札参加希望工種のセルを指定し、希望する工種に「○」を選んでください（複数希望可）</t>
    <rPh sb="0" eb="2">
      <t>ニュウサツ</t>
    </rPh>
    <rPh sb="2" eb="4">
      <t>サンカ</t>
    </rPh>
    <rPh sb="4" eb="6">
      <t>キボウ</t>
    </rPh>
    <rPh sb="6" eb="8">
      <t>コウシュ</t>
    </rPh>
    <rPh sb="12" eb="14">
      <t>シテイ</t>
    </rPh>
    <rPh sb="16" eb="18">
      <t>キボウ</t>
    </rPh>
    <rPh sb="20" eb="22">
      <t>コウシュ</t>
    </rPh>
    <rPh sb="27" eb="28">
      <t>エラ</t>
    </rPh>
    <rPh sb="35" eb="37">
      <t>フクスウ</t>
    </rPh>
    <rPh sb="37" eb="39">
      <t>キボウ</t>
    </rPh>
    <rPh sb="39" eb="40">
      <t>カ</t>
    </rPh>
    <phoneticPr fontId="4"/>
  </si>
  <si>
    <t>-</t>
    <phoneticPr fontId="3"/>
  </si>
  <si>
    <t>代理人氏名</t>
    <rPh sb="0" eb="3">
      <t>ダイリニン</t>
    </rPh>
    <rPh sb="3" eb="5">
      <t>シメイ</t>
    </rPh>
    <phoneticPr fontId="4"/>
  </si>
  <si>
    <t>代理人ヨミ</t>
    <rPh sb="0" eb="3">
      <t>ダイリニン</t>
    </rPh>
    <phoneticPr fontId="4"/>
  </si>
  <si>
    <t>郵便番号</t>
    <rPh sb="0" eb="2">
      <t>ユウビン</t>
    </rPh>
    <rPh sb="2" eb="4">
      <t>バンゴウ</t>
    </rPh>
    <phoneticPr fontId="4"/>
  </si>
  <si>
    <t>電話番号</t>
    <rPh sb="0" eb="2">
      <t>デンワ</t>
    </rPh>
    <rPh sb="2" eb="4">
      <t>バンゴウ</t>
    </rPh>
    <phoneticPr fontId="4"/>
  </si>
  <si>
    <t>FAX番号</t>
    <rPh sb="3" eb="5">
      <t>バンゴウ</t>
    </rPh>
    <phoneticPr fontId="4"/>
  </si>
  <si>
    <t>職　　名</t>
    <rPh sb="0" eb="1">
      <t>ショク</t>
    </rPh>
    <rPh sb="3" eb="4">
      <t>メイ</t>
    </rPh>
    <phoneticPr fontId="4"/>
  </si>
  <si>
    <t>担当者メールアドレス</t>
    <rPh sb="0" eb="3">
      <t>タントウシャ</t>
    </rPh>
    <phoneticPr fontId="4"/>
  </si>
  <si>
    <t>自己資本額</t>
    <rPh sb="0" eb="2">
      <t>ジコ</t>
    </rPh>
    <rPh sb="2" eb="4">
      <t>シホン</t>
    </rPh>
    <rPh sb="4" eb="5">
      <t>ガク</t>
    </rPh>
    <phoneticPr fontId="4"/>
  </si>
  <si>
    <t>従業員数</t>
    <rPh sb="0" eb="3">
      <t>ジュウギョウイン</t>
    </rPh>
    <rPh sb="3" eb="4">
      <t>スウ</t>
    </rPh>
    <phoneticPr fontId="4"/>
  </si>
  <si>
    <t>技術職員</t>
    <rPh sb="0" eb="2">
      <t>ギジュツ</t>
    </rPh>
    <rPh sb="2" eb="4">
      <t>ショクイン</t>
    </rPh>
    <phoneticPr fontId="4"/>
  </si>
  <si>
    <t>その他</t>
    <rPh sb="2" eb="3">
      <t>タ</t>
    </rPh>
    <phoneticPr fontId="4"/>
  </si>
  <si>
    <t>千円</t>
    <rPh sb="0" eb="2">
      <t>センエン</t>
    </rPh>
    <phoneticPr fontId="4"/>
  </si>
  <si>
    <t>人</t>
    <rPh sb="0" eb="1">
      <t>ヒト</t>
    </rPh>
    <phoneticPr fontId="4"/>
  </si>
  <si>
    <t>営業年数</t>
    <rPh sb="0" eb="2">
      <t>エイギョウ</t>
    </rPh>
    <rPh sb="2" eb="4">
      <t>ネンスウ</t>
    </rPh>
    <phoneticPr fontId="4"/>
  </si>
  <si>
    <t>年</t>
    <rPh sb="0" eb="1">
      <t>ネン</t>
    </rPh>
    <phoneticPr fontId="4"/>
  </si>
  <si>
    <t>文字</t>
    <rPh sb="0" eb="2">
      <t>モジ</t>
    </rPh>
    <phoneticPr fontId="3"/>
  </si>
  <si>
    <t>営業所等ヨミ</t>
    <rPh sb="0" eb="3">
      <t>エイギョウショ</t>
    </rPh>
    <rPh sb="3" eb="4">
      <t>トウ</t>
    </rPh>
    <phoneticPr fontId="4"/>
  </si>
  <si>
    <t>所在地ヨミ</t>
    <rPh sb="0" eb="3">
      <t>ショザイチ</t>
    </rPh>
    <phoneticPr fontId="4"/>
  </si>
  <si>
    <t>受任者の有無
※契約を支店等に委任する場合（契約相手方が支店長等となる場合）右欄では「置いている」を選択してください</t>
    <rPh sb="0" eb="2">
      <t>ジュニン</t>
    </rPh>
    <rPh sb="2" eb="3">
      <t>シャ</t>
    </rPh>
    <rPh sb="4" eb="6">
      <t>ウム</t>
    </rPh>
    <rPh sb="9" eb="11">
      <t>ケイヤク</t>
    </rPh>
    <rPh sb="12" eb="14">
      <t>シテン</t>
    </rPh>
    <rPh sb="14" eb="15">
      <t>トウ</t>
    </rPh>
    <rPh sb="16" eb="18">
      <t>イニン</t>
    </rPh>
    <rPh sb="20" eb="22">
      <t>バアイ</t>
    </rPh>
    <rPh sb="23" eb="25">
      <t>ケイヤク</t>
    </rPh>
    <rPh sb="25" eb="27">
      <t>アイテ</t>
    </rPh>
    <rPh sb="27" eb="28">
      <t>カタ</t>
    </rPh>
    <rPh sb="29" eb="31">
      <t>シテン</t>
    </rPh>
    <rPh sb="31" eb="32">
      <t>チョウ</t>
    </rPh>
    <rPh sb="32" eb="33">
      <t>トウ</t>
    </rPh>
    <rPh sb="36" eb="38">
      <t>バアイ</t>
    </rPh>
    <rPh sb="39" eb="40">
      <t>ミギ</t>
    </rPh>
    <rPh sb="40" eb="41">
      <t>ラン</t>
    </rPh>
    <rPh sb="44" eb="45">
      <t>オ</t>
    </rPh>
    <rPh sb="51" eb="53">
      <t>センタク</t>
    </rPh>
    <phoneticPr fontId="4"/>
  </si>
  <si>
    <t>建設業許可番号</t>
    <rPh sb="0" eb="2">
      <t>けんせつ</t>
    </rPh>
    <rPh sb="2" eb="3">
      <t>ぎょう</t>
    </rPh>
    <rPh sb="3" eb="5">
      <t>きょか</t>
    </rPh>
    <rPh sb="5" eb="7">
      <t>ばんごう</t>
    </rPh>
    <phoneticPr fontId="4" type="Hiragana"/>
  </si>
  <si>
    <t>大臣</t>
    <rPh sb="0" eb="2">
      <t>だいじん</t>
    </rPh>
    <phoneticPr fontId="4" type="Hiragana"/>
  </si>
  <si>
    <t>知事</t>
    <rPh sb="0" eb="2">
      <t>ちじ</t>
    </rPh>
    <phoneticPr fontId="4" type="Hiragana"/>
  </si>
  <si>
    <t>－</t>
    <phoneticPr fontId="4" type="Hiragana"/>
  </si>
  <si>
    <t>号</t>
    <rPh sb="0" eb="1">
      <t>ごう</t>
    </rPh>
    <phoneticPr fontId="4" type="Hiragana"/>
  </si>
  <si>
    <t>）第</t>
    <rPh sb="1" eb="2">
      <t>ダイ</t>
    </rPh>
    <phoneticPr fontId="1"/>
  </si>
  <si>
    <t>－</t>
    <phoneticPr fontId="1"/>
  </si>
  <si>
    <t>－</t>
    <phoneticPr fontId="4" type="Hiragana"/>
  </si>
  <si>
    <t>その他</t>
    <rPh sb="2" eb="3">
      <t>た</t>
    </rPh>
    <phoneticPr fontId="4" type="Hiragana"/>
  </si>
  <si>
    <t>証明書取得日及び番号（</t>
    <phoneticPr fontId="1"/>
  </si>
  <si>
    <t>)</t>
    <phoneticPr fontId="1"/>
  </si>
  <si>
    <t>外資状況</t>
    <rPh sb="0" eb="2">
      <t>がいし</t>
    </rPh>
    <rPh sb="2" eb="4">
      <t>じょうきょう</t>
    </rPh>
    <phoneticPr fontId="4" type="Hiragana"/>
  </si>
  <si>
    <t>証明書取得日</t>
    <rPh sb="0" eb="2">
      <t>ショウメイ</t>
    </rPh>
    <rPh sb="2" eb="3">
      <t>ショ</t>
    </rPh>
    <rPh sb="3" eb="5">
      <t>シュトク</t>
    </rPh>
    <rPh sb="5" eb="6">
      <t>ビ</t>
    </rPh>
    <phoneticPr fontId="4"/>
  </si>
  <si>
    <t>番号</t>
    <rPh sb="0" eb="2">
      <t>ばんごう</t>
    </rPh>
    <phoneticPr fontId="4" type="Hiragana"/>
  </si>
  <si>
    <t>外国籍会社</t>
    <rPh sb="0" eb="3">
      <t>がいこくせき</t>
    </rPh>
    <rPh sb="3" eb="5">
      <t>かいしゃ</t>
    </rPh>
    <phoneticPr fontId="4" type="Hiragana"/>
  </si>
  <si>
    <t>日本国籍会社</t>
    <rPh sb="0" eb="2">
      <t>にほん</t>
    </rPh>
    <rPh sb="2" eb="4">
      <t>こくせき</t>
    </rPh>
    <rPh sb="4" eb="6">
      <t>かいしゃ</t>
    </rPh>
    <phoneticPr fontId="4" type="Hiragana"/>
  </si>
  <si>
    <t>割合</t>
    <rPh sb="0" eb="2">
      <t>わりあい</t>
    </rPh>
    <phoneticPr fontId="4" type="Hiragana"/>
  </si>
  <si>
    <t>％</t>
    <phoneticPr fontId="4" type="Hiragana"/>
  </si>
  <si>
    <t>国　　名</t>
    <rPh sb="0" eb="1">
      <t>くに</t>
    </rPh>
    <rPh sb="3" eb="4">
      <t>な</t>
    </rPh>
    <phoneticPr fontId="4" type="Hiragana"/>
  </si>
  <si>
    <t>国　　名</t>
    <phoneticPr fontId="4" type="Hiragana"/>
  </si>
  <si>
    <t>割合</t>
    <phoneticPr fontId="4" type="Hiragana"/>
  </si>
  <si>
    <t>％</t>
    <phoneticPr fontId="4" type="Hiragana"/>
  </si>
  <si>
    <t>国名（</t>
    <rPh sb="0" eb="2">
      <t>コクメイ</t>
    </rPh>
    <phoneticPr fontId="1"/>
  </si>
  <si>
    <t>国名（</t>
    <phoneticPr fontId="1"/>
  </si>
  <si>
    <t>）％</t>
    <phoneticPr fontId="1"/>
  </si>
  <si>
    <t>）割合（</t>
  </si>
  <si>
    <t>）％・国名（</t>
    <phoneticPr fontId="1"/>
  </si>
  <si>
    <t>他</t>
    <rPh sb="0" eb="1">
      <t>タ</t>
    </rPh>
    <phoneticPr fontId="1"/>
  </si>
  <si>
    <t>入力にあたっての注意事項</t>
    <rPh sb="0" eb="2">
      <t>ニュウリョク</t>
    </rPh>
    <rPh sb="8" eb="10">
      <t>チュウイ</t>
    </rPh>
    <rPh sb="10" eb="12">
      <t>ジコウ</t>
    </rPh>
    <phoneticPr fontId="7"/>
  </si>
  <si>
    <t>１　共通事項</t>
    <rPh sb="2" eb="4">
      <t>キョウツウ</t>
    </rPh>
    <rPh sb="4" eb="6">
      <t>ジコウ</t>
    </rPh>
    <phoneticPr fontId="7"/>
  </si>
  <si>
    <t>○</t>
    <phoneticPr fontId="7"/>
  </si>
  <si>
    <t>○</t>
    <phoneticPr fontId="7"/>
  </si>
  <si>
    <t>２　記入方法</t>
    <rPh sb="2" eb="3">
      <t>キ</t>
    </rPh>
    <rPh sb="3" eb="4">
      <t>ニュウ</t>
    </rPh>
    <rPh sb="4" eb="6">
      <t>ホウホウ</t>
    </rPh>
    <phoneticPr fontId="7"/>
  </si>
  <si>
    <t>Ｋ</t>
    <phoneticPr fontId="3"/>
  </si>
  <si>
    <t>受付番号、受付日は空欄にすること</t>
  </si>
  <si>
    <t>Ｋ</t>
    <phoneticPr fontId="3"/>
  </si>
  <si>
    <t>営業所等に委任する場合、委任先が入札参加希望工種の建設業許可を持っていない場合は希望できません。</t>
    <rPh sb="0" eb="3">
      <t>えいぎょうしょ</t>
    </rPh>
    <rPh sb="3" eb="4">
      <t>とう</t>
    </rPh>
    <rPh sb="5" eb="7">
      <t>いにん</t>
    </rPh>
    <rPh sb="9" eb="11">
      <t>ばあい</t>
    </rPh>
    <rPh sb="12" eb="14">
      <t>いにん</t>
    </rPh>
    <rPh sb="14" eb="15">
      <t>さき</t>
    </rPh>
    <rPh sb="16" eb="18">
      <t>にゅうさつ</t>
    </rPh>
    <rPh sb="18" eb="20">
      <t>さんか</t>
    </rPh>
    <rPh sb="20" eb="22">
      <t>きぼう</t>
    </rPh>
    <rPh sb="22" eb="24">
      <t>こうしゅ</t>
    </rPh>
    <rPh sb="25" eb="28">
      <t>けんせつぎょう</t>
    </rPh>
    <rPh sb="28" eb="30">
      <t>きょか</t>
    </rPh>
    <rPh sb="31" eb="32">
      <t>も</t>
    </rPh>
    <rPh sb="37" eb="39">
      <t>ばあい</t>
    </rPh>
    <rPh sb="40" eb="42">
      <t>きぼう</t>
    </rPh>
    <phoneticPr fontId="4" type="Hiragana"/>
  </si>
  <si>
    <t>一般競争（指名競争）参加資格審査申請書</t>
    <phoneticPr fontId="4" type="Hiragana"/>
  </si>
  <si>
    <t>入力シート</t>
    <phoneticPr fontId="4" type="Hiragana"/>
  </si>
  <si>
    <t>（建設工事）</t>
    <phoneticPr fontId="4" type="Hiragana"/>
  </si>
  <si>
    <t>「入力シート」の３番目の表（営業所）は、本社を除く営業所を入力してください。（本社は自動で入力されます。）なお、営業所一覧表は必要項目が記載されていれば貴社の様式でも可となっておりますので、その場合はここを入力しなくても結構です。</t>
    <rPh sb="1" eb="3">
      <t>ニュウリョク</t>
    </rPh>
    <rPh sb="9" eb="11">
      <t>バンメ</t>
    </rPh>
    <rPh sb="12" eb="13">
      <t>ヒョウ</t>
    </rPh>
    <rPh sb="14" eb="16">
      <t>エイギョウ</t>
    </rPh>
    <rPh sb="16" eb="17">
      <t>ショ</t>
    </rPh>
    <rPh sb="20" eb="22">
      <t>ホンシャ</t>
    </rPh>
    <rPh sb="23" eb="24">
      <t>ノゾ</t>
    </rPh>
    <rPh sb="25" eb="27">
      <t>エイギョウ</t>
    </rPh>
    <rPh sb="27" eb="28">
      <t>ショ</t>
    </rPh>
    <rPh sb="29" eb="31">
      <t>ニュウリョク</t>
    </rPh>
    <rPh sb="39" eb="41">
      <t>ホンシャ</t>
    </rPh>
    <rPh sb="42" eb="44">
      <t>ジドウ</t>
    </rPh>
    <rPh sb="45" eb="47">
      <t>ニュウリョク</t>
    </rPh>
    <rPh sb="56" eb="58">
      <t>エイギョウ</t>
    </rPh>
    <rPh sb="58" eb="59">
      <t>ショ</t>
    </rPh>
    <rPh sb="59" eb="61">
      <t>イチラン</t>
    </rPh>
    <rPh sb="61" eb="62">
      <t>ヒョウ</t>
    </rPh>
    <rPh sb="63" eb="65">
      <t>ヒツヨウ</t>
    </rPh>
    <rPh sb="65" eb="67">
      <t>コウモク</t>
    </rPh>
    <rPh sb="68" eb="70">
      <t>キサイ</t>
    </rPh>
    <rPh sb="76" eb="78">
      <t>キシャ</t>
    </rPh>
    <rPh sb="79" eb="81">
      <t>ヨウシキ</t>
    </rPh>
    <rPh sb="83" eb="84">
      <t>カ</t>
    </rPh>
    <rPh sb="97" eb="99">
      <t>バアイ</t>
    </rPh>
    <rPh sb="103" eb="105">
      <t>ニュウリョク</t>
    </rPh>
    <rPh sb="110" eb="112">
      <t>ケッコウ</t>
    </rPh>
    <phoneticPr fontId="7"/>
  </si>
  <si>
    <t>㈱</t>
    <phoneticPr fontId="1"/>
  </si>
  <si>
    <t>㈲</t>
    <phoneticPr fontId="1"/>
  </si>
  <si>
    <t>大田原市長　相　馬　憲　一　様</t>
    <rPh sb="0" eb="4">
      <t>オオタワラシ</t>
    </rPh>
    <rPh sb="4" eb="5">
      <t>チョウ</t>
    </rPh>
    <rPh sb="6" eb="7">
      <t>ソウ</t>
    </rPh>
    <rPh sb="8" eb="9">
      <t>ウマ</t>
    </rPh>
    <rPh sb="10" eb="11">
      <t>ケン</t>
    </rPh>
    <rPh sb="12" eb="13">
      <t>イチ</t>
    </rPh>
    <rPh sb="14" eb="15">
      <t>サマ</t>
    </rPh>
    <phoneticPr fontId="1"/>
  </si>
  <si>
    <t>大田原市長　　相　馬　憲　一</t>
    <rPh sb="0" eb="4">
      <t>オオタワラシ</t>
    </rPh>
    <rPh sb="4" eb="5">
      <t>チョウ</t>
    </rPh>
    <rPh sb="7" eb="8">
      <t>ソウ</t>
    </rPh>
    <rPh sb="9" eb="10">
      <t>ウマ</t>
    </rPh>
    <rPh sb="11" eb="12">
      <t>ケン</t>
    </rPh>
    <rPh sb="13" eb="14">
      <t>イチ</t>
    </rPh>
    <phoneticPr fontId="1"/>
  </si>
  <si>
    <t>㈱、㈲等は環境依存文字を使用してください。</t>
    <rPh sb="3" eb="4">
      <t>トウ</t>
    </rPh>
    <rPh sb="5" eb="7">
      <t>カンキョウ</t>
    </rPh>
    <rPh sb="7" eb="9">
      <t>イゾン</t>
    </rPh>
    <rPh sb="9" eb="11">
      <t>モジ</t>
    </rPh>
    <rPh sb="12" eb="14">
      <t>シヨウ</t>
    </rPh>
    <phoneticPr fontId="7"/>
  </si>
  <si>
    <t>赤色の「入力シート」タブをクリックして「入力シート」を表示させてください。</t>
    <rPh sb="0" eb="1">
      <t>アカ</t>
    </rPh>
    <rPh sb="1" eb="2">
      <t>イロ</t>
    </rPh>
    <rPh sb="4" eb="6">
      <t>ニュウリョク</t>
    </rPh>
    <rPh sb="20" eb="22">
      <t>ニュウリョク</t>
    </rPh>
    <rPh sb="27" eb="29">
      <t>ヒョウジ</t>
    </rPh>
    <phoneticPr fontId="7"/>
  </si>
  <si>
    <t>「入力シート」の中の着色部分（水色）に入力願います。</t>
    <rPh sb="1" eb="3">
      <t>ニュウリョク</t>
    </rPh>
    <rPh sb="8" eb="9">
      <t>ナカ</t>
    </rPh>
    <rPh sb="15" eb="17">
      <t>ミズイロ</t>
    </rPh>
    <phoneticPr fontId="7"/>
  </si>
  <si>
    <t>環境依存文字がない場合は、全角のカッコを用いて「（株）」と入力してください。</t>
    <rPh sb="0" eb="2">
      <t>カンキョウ</t>
    </rPh>
    <rPh sb="2" eb="4">
      <t>イゾン</t>
    </rPh>
    <rPh sb="4" eb="6">
      <t>モジ</t>
    </rPh>
    <rPh sb="9" eb="11">
      <t>バアイ</t>
    </rPh>
    <rPh sb="13" eb="15">
      <t>ゼンカク</t>
    </rPh>
    <rPh sb="20" eb="21">
      <t>モチ</t>
    </rPh>
    <rPh sb="25" eb="26">
      <t>カブ</t>
    </rPh>
    <rPh sb="29" eb="31">
      <t>ニュウリョク</t>
    </rPh>
    <phoneticPr fontId="7"/>
  </si>
  <si>
    <t>黄色のシートは直接入力する部分もありますので、入力漏れのないようご注意ください。</t>
    <rPh sb="0" eb="2">
      <t>キイロ</t>
    </rPh>
    <rPh sb="7" eb="9">
      <t>チョクセツ</t>
    </rPh>
    <rPh sb="9" eb="11">
      <t>ニュウリョク</t>
    </rPh>
    <rPh sb="13" eb="15">
      <t>ブブン</t>
    </rPh>
    <rPh sb="23" eb="25">
      <t>ニュウリョク</t>
    </rPh>
    <rPh sb="25" eb="26">
      <t>モ</t>
    </rPh>
    <rPh sb="33" eb="35">
      <t>チュウイ</t>
    </rPh>
    <phoneticPr fontId="7"/>
  </si>
  <si>
    <t>着色された部分をクリックすると、説明が表示されますのでよく読んで入力をお願いします。</t>
    <rPh sb="0" eb="1">
      <t>チャク</t>
    </rPh>
    <rPh sb="1" eb="2">
      <t>イロ</t>
    </rPh>
    <rPh sb="5" eb="6">
      <t>ブ</t>
    </rPh>
    <rPh sb="6" eb="7">
      <t>ブン</t>
    </rPh>
    <rPh sb="16" eb="18">
      <t>セツメイ</t>
    </rPh>
    <rPh sb="19" eb="21">
      <t>ヒョウジ</t>
    </rPh>
    <rPh sb="29" eb="30">
      <t>ヨ</t>
    </rPh>
    <rPh sb="32" eb="34">
      <t>ニュウリョク</t>
    </rPh>
    <rPh sb="36" eb="37">
      <t>ネガ</t>
    </rPh>
    <phoneticPr fontId="7"/>
  </si>
  <si>
    <t>「市内営業所有無」及び「受任者の有無」については、左の欄で「有・無」のどちらかを選択し、「有」の場合は右の欄に入力をお願いします。</t>
    <rPh sb="1" eb="3">
      <t>シナイ</t>
    </rPh>
    <rPh sb="3" eb="5">
      <t>エイギョウ</t>
    </rPh>
    <rPh sb="5" eb="6">
      <t>ショ</t>
    </rPh>
    <rPh sb="6" eb="8">
      <t>ウム</t>
    </rPh>
    <rPh sb="9" eb="10">
      <t>オヨ</t>
    </rPh>
    <rPh sb="12" eb="14">
      <t>ジュニン</t>
    </rPh>
    <rPh sb="14" eb="15">
      <t>シャ</t>
    </rPh>
    <rPh sb="16" eb="18">
      <t>ウム</t>
    </rPh>
    <rPh sb="25" eb="26">
      <t>ヒダリ</t>
    </rPh>
    <rPh sb="27" eb="28">
      <t>ラン</t>
    </rPh>
    <rPh sb="30" eb="31">
      <t>タモツ</t>
    </rPh>
    <rPh sb="32" eb="33">
      <t>ム</t>
    </rPh>
    <rPh sb="40" eb="42">
      <t>センタク</t>
    </rPh>
    <rPh sb="45" eb="46">
      <t>ア</t>
    </rPh>
    <rPh sb="48" eb="50">
      <t>バアイ</t>
    </rPh>
    <rPh sb="51" eb="52">
      <t>ミギ</t>
    </rPh>
    <rPh sb="53" eb="54">
      <t>ラン</t>
    </rPh>
    <rPh sb="55" eb="57">
      <t>ニュウリョク</t>
    </rPh>
    <rPh sb="59" eb="60">
      <t>ネガ</t>
    </rPh>
    <phoneticPr fontId="7"/>
  </si>
  <si>
    <t>提出用のシートは「入力シート」の情報で作成されますが、各シートの内容を確認したのち印刷・押印し、提出をお願いいたします。</t>
    <rPh sb="0" eb="3">
      <t>テイシュツヨウ</t>
    </rPh>
    <rPh sb="9" eb="11">
      <t>ニュウリョク</t>
    </rPh>
    <rPh sb="16" eb="18">
      <t>ジョウホウ</t>
    </rPh>
    <rPh sb="19" eb="21">
      <t>サクセイ</t>
    </rPh>
    <rPh sb="27" eb="28">
      <t>カク</t>
    </rPh>
    <rPh sb="32" eb="34">
      <t>ナイヨウ</t>
    </rPh>
    <rPh sb="35" eb="37">
      <t>カクニン</t>
    </rPh>
    <rPh sb="41" eb="43">
      <t>インサツ</t>
    </rPh>
    <rPh sb="44" eb="45">
      <t>オ</t>
    </rPh>
    <rPh sb="45" eb="46">
      <t>イン</t>
    </rPh>
    <rPh sb="48" eb="50">
      <t>テイシュツ</t>
    </rPh>
    <rPh sb="52" eb="53">
      <t>ネガ</t>
    </rPh>
    <phoneticPr fontId="7"/>
  </si>
  <si>
    <t>○</t>
    <phoneticPr fontId="7"/>
  </si>
  <si>
    <r>
      <t xml:space="preserve">市内営業所等有無
</t>
    </r>
    <r>
      <rPr>
        <sz val="8.5"/>
        <color theme="1"/>
        <rFont val="BIZ UDゴシック"/>
        <family val="3"/>
        <charset val="128"/>
      </rPr>
      <t>※大田原市内に営業所等が置かれている場合、右欄では「有している」を選択してください</t>
    </r>
    <rPh sb="0" eb="2">
      <t>シナイ</t>
    </rPh>
    <rPh sb="2" eb="5">
      <t>エイギョウショ</t>
    </rPh>
    <rPh sb="5" eb="6">
      <t>トウ</t>
    </rPh>
    <rPh sb="6" eb="8">
      <t>ウム</t>
    </rPh>
    <rPh sb="10" eb="13">
      <t>オオタワラ</t>
    </rPh>
    <rPh sb="13" eb="15">
      <t>シナイ</t>
    </rPh>
    <rPh sb="16" eb="19">
      <t>エイギョウショ</t>
    </rPh>
    <rPh sb="19" eb="20">
      <t>トウ</t>
    </rPh>
    <rPh sb="21" eb="22">
      <t>オ</t>
    </rPh>
    <rPh sb="27" eb="29">
      <t>バアイ</t>
    </rPh>
    <rPh sb="30" eb="31">
      <t>ミギ</t>
    </rPh>
    <rPh sb="31" eb="32">
      <t>ラン</t>
    </rPh>
    <rPh sb="35" eb="36">
      <t>ユウ</t>
    </rPh>
    <rPh sb="42" eb="44">
      <t>センタク</t>
    </rPh>
    <phoneticPr fontId="4"/>
  </si>
  <si>
    <r>
      <t>一般競争（指名競争）参加資格審査申請書</t>
    </r>
    <r>
      <rPr>
        <b/>
        <sz val="14"/>
        <color indexed="8"/>
        <rFont val="BIZ UDゴシック"/>
        <family val="3"/>
        <charset val="128"/>
      </rPr>
      <t>（建設工事）</t>
    </r>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1"/>
  </si>
  <si>
    <r>
      <rPr>
        <sz val="14"/>
        <color indexed="8"/>
        <rFont val="BIZ UDゴシック"/>
        <family val="3"/>
        <charset val="128"/>
      </rPr>
      <t>　　　　　　　　　　　　　　　　　　　　　　　　　　様</t>
    </r>
    <rPh sb="26" eb="27">
      <t>サマ</t>
    </rPh>
    <phoneticPr fontId="1"/>
  </si>
  <si>
    <t xml:space="preserve">（ </t>
    <phoneticPr fontId="1"/>
  </si>
  <si>
    <t>「入力シート」の着色部分に入力をすると、他のシートに必要事項が反映されますので入力終了後、各シートを確認して入力に間違いがないかチェックしてください。</t>
    <rPh sb="1" eb="3">
      <t>ニュウリョク</t>
    </rPh>
    <rPh sb="8" eb="10">
      <t>チャクショク</t>
    </rPh>
    <rPh sb="10" eb="11">
      <t>ブ</t>
    </rPh>
    <rPh sb="11" eb="12">
      <t>ブン</t>
    </rPh>
    <rPh sb="13" eb="15">
      <t>ニュウリョク</t>
    </rPh>
    <rPh sb="20" eb="21">
      <t>タ</t>
    </rPh>
    <rPh sb="26" eb="28">
      <t>ヒツヨウ</t>
    </rPh>
    <rPh sb="28" eb="30">
      <t>ジコウ</t>
    </rPh>
    <rPh sb="31" eb="33">
      <t>ハンエイ</t>
    </rPh>
    <rPh sb="39" eb="41">
      <t>ニュウリョク</t>
    </rPh>
    <rPh sb="41" eb="43">
      <t>シュウリョウ</t>
    </rPh>
    <rPh sb="43" eb="44">
      <t>ゴ</t>
    </rPh>
    <rPh sb="45" eb="46">
      <t>カク</t>
    </rPh>
    <rPh sb="50" eb="52">
      <t>カクニン</t>
    </rPh>
    <rPh sb="54" eb="56">
      <t>ニュウリョク</t>
    </rPh>
    <rPh sb="57" eb="59">
      <t>マチガ</t>
    </rPh>
    <phoneticPr fontId="7"/>
  </si>
  <si>
    <t>担当者氏名</t>
    <rPh sb="0" eb="3">
      <t>タントウシャ</t>
    </rPh>
    <rPh sb="3" eb="5">
      <t>シメイ</t>
    </rPh>
    <phoneticPr fontId="4"/>
  </si>
  <si>
    <t>大田原市入札参加資格審査登録票（建設工事）</t>
    <rPh sb="0" eb="3">
      <t>オオタワラ</t>
    </rPh>
    <rPh sb="3" eb="4">
      <t>シ</t>
    </rPh>
    <rPh sb="4" eb="6">
      <t>ニュウサツ</t>
    </rPh>
    <rPh sb="6" eb="8">
      <t>サンカ</t>
    </rPh>
    <rPh sb="8" eb="10">
      <t>シカク</t>
    </rPh>
    <rPh sb="10" eb="12">
      <t>シンサ</t>
    </rPh>
    <rPh sb="12" eb="14">
      <t>トウロク</t>
    </rPh>
    <rPh sb="14" eb="15">
      <t>ヒョウ</t>
    </rPh>
    <rPh sb="16" eb="18">
      <t>ケンセツ</t>
    </rPh>
    <rPh sb="18" eb="20">
      <t>コウジ</t>
    </rPh>
    <phoneticPr fontId="1"/>
  </si>
  <si>
    <t>カラー片面印刷</t>
    <rPh sb="3" eb="5">
      <t>カタメン</t>
    </rPh>
    <rPh sb="5" eb="7">
      <t>インサツ</t>
    </rPh>
    <phoneticPr fontId="1"/>
  </si>
  <si>
    <t>暴力団排除に関する誓約書</t>
  </si>
  <si>
    <t>大田原市長</t>
    <rPh sb="0" eb="5">
      <t>オオタワラシチョウ</t>
    </rPh>
    <phoneticPr fontId="7"/>
  </si>
  <si>
    <t>相馬　憲一</t>
    <rPh sb="0" eb="2">
      <t>ソウマ</t>
    </rPh>
    <rPh sb="3" eb="5">
      <t>ケンイチ</t>
    </rPh>
    <phoneticPr fontId="7"/>
  </si>
  <si>
    <t>様</t>
    <rPh sb="0" eb="1">
      <t>サマ</t>
    </rPh>
    <phoneticPr fontId="7"/>
  </si>
  <si>
    <t>住所</t>
    <rPh sb="0" eb="2">
      <t>ジュウショ</t>
    </rPh>
    <phoneticPr fontId="7"/>
  </si>
  <si>
    <t>商号又は名称</t>
    <rPh sb="0" eb="3">
      <t>ショウゴウマタ</t>
    </rPh>
    <rPh sb="4" eb="6">
      <t>メイショウ</t>
    </rPh>
    <phoneticPr fontId="7"/>
  </si>
  <si>
    <t>代表者</t>
    <rPh sb="0" eb="3">
      <t>ダイヒョウシャ</t>
    </rPh>
    <phoneticPr fontId="7"/>
  </si>
  <si>
    <t>記</t>
    <rPh sb="0" eb="1">
      <t>キ</t>
    </rPh>
    <phoneticPr fontId="7"/>
  </si>
  <si>
    <t>暴力団（暴力団員による不当な行為の防止等に関する法律（平成3年法律第77号。以下「法」という。）第2条第2号に規定する暴力団をいう。以下同じ。）</t>
    <rPh sb="0" eb="3">
      <t>ボウリョクダン</t>
    </rPh>
    <rPh sb="4" eb="8">
      <t>ボウリョクダンイン</t>
    </rPh>
    <rPh sb="11" eb="13">
      <t>フトウ</t>
    </rPh>
    <rPh sb="14" eb="16">
      <t>コウイ</t>
    </rPh>
    <rPh sb="17" eb="20">
      <t>ボウシトウ</t>
    </rPh>
    <rPh sb="21" eb="22">
      <t>カン</t>
    </rPh>
    <rPh sb="24" eb="26">
      <t>ホウリツ</t>
    </rPh>
    <rPh sb="27" eb="29">
      <t>ヘイセイ</t>
    </rPh>
    <rPh sb="30" eb="31">
      <t>ネン</t>
    </rPh>
    <rPh sb="31" eb="33">
      <t>ホウリツ</t>
    </rPh>
    <rPh sb="33" eb="34">
      <t>ダイ</t>
    </rPh>
    <rPh sb="36" eb="37">
      <t>ゴウ</t>
    </rPh>
    <rPh sb="38" eb="40">
      <t>イカ</t>
    </rPh>
    <rPh sb="41" eb="42">
      <t>ホウ</t>
    </rPh>
    <rPh sb="48" eb="49">
      <t>ダイ</t>
    </rPh>
    <rPh sb="50" eb="52">
      <t>ジョウダイ</t>
    </rPh>
    <rPh sb="53" eb="54">
      <t>ゴウ</t>
    </rPh>
    <rPh sb="55" eb="57">
      <t>キテイ</t>
    </rPh>
    <rPh sb="59" eb="62">
      <t>ボウリョクダン</t>
    </rPh>
    <rPh sb="66" eb="69">
      <t>イカオナ</t>
    </rPh>
    <phoneticPr fontId="7"/>
  </si>
  <si>
    <t>（1）</t>
    <phoneticPr fontId="7"/>
  </si>
  <si>
    <t>　私は、下記の事項について誓約します。</t>
    <rPh sb="1" eb="2">
      <t>ワタシ</t>
    </rPh>
    <rPh sb="4" eb="6">
      <t>カキ</t>
    </rPh>
    <rPh sb="7" eb="9">
      <t>ジコウ</t>
    </rPh>
    <rPh sb="13" eb="15">
      <t>セイヤク</t>
    </rPh>
    <phoneticPr fontId="7"/>
  </si>
  <si>
    <t>暴力団員（法第2条第6号に規定する暴力団員をいう。以下同じ。）</t>
    <rPh sb="0" eb="4">
      <t>ボウリョクダンイン</t>
    </rPh>
    <rPh sb="5" eb="7">
      <t>ホウダイ</t>
    </rPh>
    <rPh sb="8" eb="10">
      <t>ジョウダイ</t>
    </rPh>
    <rPh sb="11" eb="12">
      <t>ゴウ</t>
    </rPh>
    <rPh sb="13" eb="15">
      <t>キテイ</t>
    </rPh>
    <rPh sb="17" eb="21">
      <t>ボウリョクダンイン</t>
    </rPh>
    <rPh sb="25" eb="28">
      <t>イカオナ</t>
    </rPh>
    <phoneticPr fontId="7"/>
  </si>
  <si>
    <t>（2）</t>
  </si>
  <si>
    <t>暴力団又は暴力団員によりその事業活動を実質的に支配されている者</t>
    <rPh sb="0" eb="3">
      <t>ボウリョクダン</t>
    </rPh>
    <rPh sb="3" eb="4">
      <t>マタ</t>
    </rPh>
    <rPh sb="5" eb="9">
      <t>ボウリョクダンイン</t>
    </rPh>
    <rPh sb="14" eb="18">
      <t>ジギョウカツドウ</t>
    </rPh>
    <rPh sb="19" eb="22">
      <t>ジッシツテキ</t>
    </rPh>
    <rPh sb="23" eb="25">
      <t>シハイ</t>
    </rPh>
    <rPh sb="30" eb="31">
      <t>モノ</t>
    </rPh>
    <phoneticPr fontId="7"/>
  </si>
  <si>
    <t>（3）</t>
  </si>
  <si>
    <t>暴力団又は暴力団員によりその事業活動に実質的に関与を受けている者</t>
    <rPh sb="0" eb="4">
      <t>ボウリョクダンマタ</t>
    </rPh>
    <rPh sb="5" eb="9">
      <t>ボウリョクダンイン</t>
    </rPh>
    <rPh sb="14" eb="18">
      <t>ジギョウカツドウ</t>
    </rPh>
    <rPh sb="19" eb="22">
      <t>ジッシツテキ</t>
    </rPh>
    <rPh sb="23" eb="25">
      <t>カンヨ</t>
    </rPh>
    <rPh sb="26" eb="27">
      <t>ウ</t>
    </rPh>
    <rPh sb="31" eb="32">
      <t>モノ</t>
    </rPh>
    <phoneticPr fontId="7"/>
  </si>
  <si>
    <t>（4）</t>
  </si>
  <si>
    <t>（5）</t>
  </si>
  <si>
    <t>　なお、この誓約に虚偽があり、または、この誓約に反した場合は貴市の入札参加資格を失うことに同意します。</t>
    <rPh sb="6" eb="8">
      <t>セイヤク</t>
    </rPh>
    <rPh sb="9" eb="11">
      <t>キョギ</t>
    </rPh>
    <rPh sb="21" eb="23">
      <t>セイヤク</t>
    </rPh>
    <rPh sb="24" eb="25">
      <t>ハン</t>
    </rPh>
    <rPh sb="27" eb="29">
      <t>バアイ</t>
    </rPh>
    <rPh sb="30" eb="32">
      <t>キシ</t>
    </rPh>
    <rPh sb="33" eb="39">
      <t>ニュウサツサンカシカク</t>
    </rPh>
    <rPh sb="40" eb="41">
      <t>ウシナ</t>
    </rPh>
    <rPh sb="45" eb="47">
      <t>ドウイ</t>
    </rPh>
    <phoneticPr fontId="7"/>
  </si>
  <si>
    <t>（6）</t>
    <phoneticPr fontId="7"/>
  </si>
  <si>
    <t>（7）</t>
    <phoneticPr fontId="7"/>
  </si>
  <si>
    <t>　1（1）から（8）までに掲げるもの（以下「暴力団等」という。）を下請契約等の相手方にしません。</t>
    <rPh sb="13" eb="14">
      <t>カカ</t>
    </rPh>
    <rPh sb="19" eb="21">
      <t>イカ</t>
    </rPh>
    <rPh sb="22" eb="26">
      <t>ボウリョクダントウ</t>
    </rPh>
    <rPh sb="33" eb="38">
      <t>シタウケケイヤクトウ</t>
    </rPh>
    <rPh sb="39" eb="42">
      <t>アイテガタ</t>
    </rPh>
    <phoneticPr fontId="7"/>
  </si>
  <si>
    <t>　下請契約等の相手方が暴力団等であることを知ったときは、当該下請契約等を解除します。</t>
    <rPh sb="1" eb="6">
      <t>シタウケケイヤクトウ</t>
    </rPh>
    <rPh sb="7" eb="10">
      <t>アイテガタ</t>
    </rPh>
    <rPh sb="11" eb="15">
      <t>ボウリョクダントウ</t>
    </rPh>
    <rPh sb="21" eb="22">
      <t>シ</t>
    </rPh>
    <rPh sb="28" eb="35">
      <t>トウガイシタウケケイヤクトウ</t>
    </rPh>
    <rPh sb="36" eb="38">
      <t>カイジョ</t>
    </rPh>
    <phoneticPr fontId="7"/>
  </si>
  <si>
    <t>　役員等（個人である場合はその者を、法人である場合はその役員またはその支店もしくは契約を締結する事務所の代表者をいう。以下同じ。）は、次のいずれにも該当する者ではありません。</t>
    <rPh sb="1" eb="4">
      <t>ヤクイントウ</t>
    </rPh>
    <rPh sb="5" eb="7">
      <t>コジン</t>
    </rPh>
    <rPh sb="10" eb="12">
      <t>バアイ</t>
    </rPh>
    <rPh sb="15" eb="16">
      <t>モノ</t>
    </rPh>
    <rPh sb="18" eb="20">
      <t>ホウジン</t>
    </rPh>
    <rPh sb="23" eb="25">
      <t>バアイ</t>
    </rPh>
    <rPh sb="28" eb="30">
      <t>ヤクイン</t>
    </rPh>
    <rPh sb="35" eb="37">
      <t>シテン</t>
    </rPh>
    <rPh sb="41" eb="43">
      <t>ケイヤク</t>
    </rPh>
    <rPh sb="44" eb="46">
      <t>テイケツ</t>
    </rPh>
    <rPh sb="48" eb="51">
      <t>ジムショ</t>
    </rPh>
    <rPh sb="52" eb="55">
      <t>ダイヒョウシャ</t>
    </rPh>
    <rPh sb="59" eb="62">
      <t>イカオナ</t>
    </rPh>
    <rPh sb="67" eb="68">
      <t>ツギ</t>
    </rPh>
    <rPh sb="74" eb="76">
      <t>ガイトウ</t>
    </rPh>
    <rPh sb="78" eb="79">
      <t>モノ</t>
    </rPh>
    <phoneticPr fontId="7"/>
  </si>
  <si>
    <t>役員等が、暴力団又は暴力団員に対して資金等を供給し、または便宜を供与するなど直接的又は積極的に暴力団の維持運営に協力し、又は関与している者</t>
    <rPh sb="0" eb="3">
      <t>ヤクイントウ</t>
    </rPh>
    <rPh sb="5" eb="9">
      <t>ボウリョクダンマタ</t>
    </rPh>
    <rPh sb="10" eb="14">
      <t>ボウリョクダンイン</t>
    </rPh>
    <rPh sb="15" eb="16">
      <t>タイ</t>
    </rPh>
    <rPh sb="18" eb="21">
      <t>シキントウ</t>
    </rPh>
    <rPh sb="22" eb="24">
      <t>キョウキュウ</t>
    </rPh>
    <rPh sb="29" eb="31">
      <t>ベンギ</t>
    </rPh>
    <rPh sb="32" eb="34">
      <t>キョウヨ</t>
    </rPh>
    <rPh sb="38" eb="41">
      <t>チョクセツテキ</t>
    </rPh>
    <rPh sb="41" eb="42">
      <t>マタ</t>
    </rPh>
    <rPh sb="43" eb="46">
      <t>セッキョクテキ</t>
    </rPh>
    <rPh sb="47" eb="50">
      <t>ボウリョクダン</t>
    </rPh>
    <rPh sb="51" eb="55">
      <t>イジウンエイ</t>
    </rPh>
    <rPh sb="56" eb="58">
      <t>キョウリョク</t>
    </rPh>
    <rPh sb="60" eb="61">
      <t>マタ</t>
    </rPh>
    <rPh sb="62" eb="64">
      <t>カンヨ</t>
    </rPh>
    <rPh sb="68" eb="69">
      <t>モノ</t>
    </rPh>
    <phoneticPr fontId="7"/>
  </si>
  <si>
    <t>役員等が、自己、自社もしくは第三者の不正な利益を図る目的または第三者に損害を加える目的をもって、暴力団または暴力団員の利用等をしている者</t>
    <rPh sb="0" eb="3">
      <t>ヤクイントウ</t>
    </rPh>
    <rPh sb="5" eb="7">
      <t>ジコ</t>
    </rPh>
    <rPh sb="8" eb="10">
      <t>ジシャ</t>
    </rPh>
    <rPh sb="14" eb="17">
      <t>ダイサンシャ</t>
    </rPh>
    <rPh sb="18" eb="20">
      <t>フセイ</t>
    </rPh>
    <rPh sb="21" eb="23">
      <t>リエキ</t>
    </rPh>
    <rPh sb="24" eb="25">
      <t>ハカ</t>
    </rPh>
    <rPh sb="26" eb="28">
      <t>モクテキ</t>
    </rPh>
    <rPh sb="31" eb="34">
      <t>ダイサンシャ</t>
    </rPh>
    <rPh sb="35" eb="37">
      <t>ソンガイ</t>
    </rPh>
    <rPh sb="38" eb="39">
      <t>クワ</t>
    </rPh>
    <rPh sb="41" eb="43">
      <t>モクテキ</t>
    </rPh>
    <rPh sb="48" eb="51">
      <t>ボウリョクダン</t>
    </rPh>
    <rPh sb="54" eb="58">
      <t>ボウリョクダンイン</t>
    </rPh>
    <rPh sb="59" eb="62">
      <t>リヨウトウ</t>
    </rPh>
    <rPh sb="67" eb="68">
      <t>モノ</t>
    </rPh>
    <phoneticPr fontId="7"/>
  </si>
  <si>
    <t>暴力団または暴力団員であることを知りながらこれらを不当に利用している者</t>
    <rPh sb="0" eb="3">
      <t>ボウリョクダン</t>
    </rPh>
    <rPh sb="6" eb="10">
      <t>ボウリョクダンイン</t>
    </rPh>
    <rPh sb="16" eb="17">
      <t>シ</t>
    </rPh>
    <rPh sb="25" eb="27">
      <t>フトウ</t>
    </rPh>
    <rPh sb="28" eb="30">
      <t>リヨウ</t>
    </rPh>
    <rPh sb="34" eb="35">
      <t>モノ</t>
    </rPh>
    <phoneticPr fontId="7"/>
  </si>
  <si>
    <t>（8）</t>
    <phoneticPr fontId="7"/>
  </si>
  <si>
    <t>役員等が暴力団または暴力団員と社会的に非難されるべき関係を有している者</t>
    <phoneticPr fontId="7"/>
  </si>
  <si>
    <t>　自己または下請契約等の相手方が暴力団等から不当な要求行為を受けた場合は、大田原市に報告するとともに警察に通報します。</t>
    <rPh sb="1" eb="3">
      <t>ジコ</t>
    </rPh>
    <rPh sb="6" eb="11">
      <t>シタウケケイヤクトウ</t>
    </rPh>
    <rPh sb="12" eb="15">
      <t>アイテガタ</t>
    </rPh>
    <rPh sb="16" eb="20">
      <t>ボウリョクダントウ</t>
    </rPh>
    <rPh sb="22" eb="24">
      <t>フトウ</t>
    </rPh>
    <rPh sb="25" eb="29">
      <t>ヨウキュウコウイ</t>
    </rPh>
    <rPh sb="30" eb="31">
      <t>ウ</t>
    </rPh>
    <rPh sb="33" eb="35">
      <t>バアイ</t>
    </rPh>
    <rPh sb="37" eb="41">
      <t>オオタワラシ</t>
    </rPh>
    <rPh sb="42" eb="44">
      <t>ホウコク</t>
    </rPh>
    <rPh sb="50" eb="52">
      <t>ケイサツ</t>
    </rPh>
    <rPh sb="53" eb="55">
      <t>ツウホウ</t>
    </rPh>
    <phoneticPr fontId="7"/>
  </si>
  <si>
    <t>資本金額</t>
    <rPh sb="0" eb="3">
      <t>シホンキン</t>
    </rPh>
    <rPh sb="3" eb="4">
      <t>ガク</t>
    </rPh>
    <phoneticPr fontId="4"/>
  </si>
  <si>
    <t>完成工事高合計</t>
    <rPh sb="0" eb="5">
      <t>カンセイコウジダカ</t>
    </rPh>
    <rPh sb="5" eb="7">
      <t>ゴウケイ</t>
    </rPh>
    <phoneticPr fontId="4"/>
  </si>
  <si>
    <t>主たる営業所所在地</t>
    <rPh sb="0" eb="1">
      <t>シュ</t>
    </rPh>
    <rPh sb="3" eb="6">
      <t>エイギョウショ</t>
    </rPh>
    <rPh sb="6" eb="9">
      <t>ショザイチ</t>
    </rPh>
    <phoneticPr fontId="4"/>
  </si>
  <si>
    <t>建設業許可を受けている主たる営業所の所在地を入力してください</t>
    <rPh sb="0" eb="3">
      <t>ケンセツギョウ</t>
    </rPh>
    <rPh sb="3" eb="5">
      <t>キョカ</t>
    </rPh>
    <rPh sb="6" eb="7">
      <t>ウ</t>
    </rPh>
    <rPh sb="11" eb="12">
      <t>シュ</t>
    </rPh>
    <rPh sb="14" eb="17">
      <t>エイギョウショ</t>
    </rPh>
    <rPh sb="18" eb="21">
      <t>ショザイチ</t>
    </rPh>
    <rPh sb="22" eb="24">
      <t>ニュウリョク</t>
    </rPh>
    <phoneticPr fontId="4"/>
  </si>
  <si>
    <t>※登記簿謄本の本社と異なる場合があるので注意してください</t>
    <rPh sb="1" eb="6">
      <t>とうきぼとうほん</t>
    </rPh>
    <rPh sb="7" eb="9">
      <t>ほんしゃ</t>
    </rPh>
    <rPh sb="10" eb="11">
      <t>こと</t>
    </rPh>
    <rPh sb="13" eb="15">
      <t>ばあい</t>
    </rPh>
    <rPh sb="20" eb="22">
      <t>ちゅうい</t>
    </rPh>
    <phoneticPr fontId="4" type="Hiragana"/>
  </si>
  <si>
    <t>00</t>
    <phoneticPr fontId="4" type="Hiragana"/>
  </si>
  <si>
    <t>123456</t>
    <phoneticPr fontId="4" type="Hiragana"/>
  </si>
  <si>
    <t>特</t>
    <rPh sb="0" eb="1">
      <t>とく</t>
    </rPh>
    <phoneticPr fontId="4" type="Hiragana"/>
  </si>
  <si>
    <t>般</t>
    <rPh sb="0" eb="1">
      <t>はん</t>
    </rPh>
    <phoneticPr fontId="4" type="Hiragana"/>
  </si>
  <si>
    <t>特・般</t>
    <rPh sb="0" eb="1">
      <t>とく</t>
    </rPh>
    <rPh sb="2" eb="3">
      <t>はん</t>
    </rPh>
    <phoneticPr fontId="4" type="Hiragana"/>
  </si>
  <si>
    <t>令和6年度において大田原市で行われる建設工事に係る競争に参加する資格の審査を申請します。</t>
    <rPh sb="0" eb="2">
      <t>レイワ</t>
    </rPh>
    <rPh sb="3" eb="5">
      <t>ネンド</t>
    </rPh>
    <rPh sb="9" eb="13">
      <t>オオタワラシ</t>
    </rPh>
    <rPh sb="14" eb="15">
      <t>オコナ</t>
    </rPh>
    <rPh sb="18" eb="20">
      <t>ケンセツ</t>
    </rPh>
    <rPh sb="20" eb="22">
      <t>コウジ</t>
    </rPh>
    <rPh sb="23" eb="24">
      <t>カカ</t>
    </rPh>
    <rPh sb="25" eb="27">
      <t>キョウソウ</t>
    </rPh>
    <rPh sb="28" eb="30">
      <t>サンカ</t>
    </rPh>
    <rPh sb="32" eb="34">
      <t>シカク</t>
    </rPh>
    <rPh sb="35" eb="37">
      <t>シンサ</t>
    </rPh>
    <rPh sb="38" eb="40">
      <t>シンセイ</t>
    </rPh>
    <phoneticPr fontId="1"/>
  </si>
  <si>
    <t>経営事項審査基準日</t>
    <rPh sb="0" eb="9">
      <t>ケイエイジコウシンサキジュンビ</t>
    </rPh>
    <phoneticPr fontId="1"/>
  </si>
  <si>
    <t>私は、次の者を代理人（建設業法施行令第３条の使用人）と定め、令和６年４月</t>
    <rPh sb="0" eb="1">
      <t>ワタシ</t>
    </rPh>
    <rPh sb="3" eb="4">
      <t>ツギ</t>
    </rPh>
    <rPh sb="5" eb="6">
      <t>モノ</t>
    </rPh>
    <rPh sb="7" eb="10">
      <t>ダイリニン</t>
    </rPh>
    <rPh sb="27" eb="28">
      <t>サダ</t>
    </rPh>
    <rPh sb="30" eb="32">
      <t>レイワ</t>
    </rPh>
    <rPh sb="33" eb="34">
      <t>ネン</t>
    </rPh>
    <rPh sb="35" eb="36">
      <t>ガツ</t>
    </rPh>
    <phoneticPr fontId="1"/>
  </si>
  <si>
    <t>１日から令和７年３月３１日まで、下記の権限を委任します。</t>
    <rPh sb="16" eb="18">
      <t>カキ</t>
    </rPh>
    <rPh sb="19" eb="21">
      <t>ケンゲン</t>
    </rPh>
    <rPh sb="22" eb="24">
      <t>イニン</t>
    </rPh>
    <phoneticPr fontId="1"/>
  </si>
  <si>
    <t>　太枠内にデータが反映されているか確認して下さい。</t>
    <rPh sb="9" eb="11">
      <t>ハンエイ</t>
    </rPh>
    <rPh sb="17" eb="19">
      <t>カクニン</t>
    </rPh>
    <phoneticPr fontId="1"/>
  </si>
  <si>
    <t>①～⑤のシートが提出用のシートです。②～③は必要に応じて提出してください。</t>
    <rPh sb="8" eb="11">
      <t>テイシュツヨウ</t>
    </rPh>
    <rPh sb="22" eb="24">
      <t>ヒツヨウ</t>
    </rPh>
    <rPh sb="25" eb="26">
      <t>オウ</t>
    </rPh>
    <rPh sb="28" eb="30">
      <t>テイシュツ</t>
    </rPh>
    <phoneticPr fontId="7"/>
  </si>
  <si>
    <t>３　その他</t>
    <rPh sb="4" eb="5">
      <t>タ</t>
    </rPh>
    <phoneticPr fontId="7"/>
  </si>
  <si>
    <t>「入力シート」を除くシートには、セル中に書式が入力されていますが、必要に応じて直接入力をしてください。
なお、１回直接入力をした場合、対象セルの自動入力はなくなりますのでご注意ください。</t>
    <rPh sb="1" eb="3">
      <t>ニュウリョク</t>
    </rPh>
    <rPh sb="8" eb="9">
      <t>ノゾ</t>
    </rPh>
    <rPh sb="18" eb="19">
      <t>チュウ</t>
    </rPh>
    <rPh sb="20" eb="22">
      <t>ショシキ</t>
    </rPh>
    <rPh sb="23" eb="25">
      <t>ニュウリョク</t>
    </rPh>
    <rPh sb="56" eb="57">
      <t>カイ</t>
    </rPh>
    <rPh sb="57" eb="59">
      <t>チョクセツ</t>
    </rPh>
    <rPh sb="59" eb="61">
      <t>ニュウリョク</t>
    </rPh>
    <rPh sb="64" eb="66">
      <t>バアイ</t>
    </rPh>
    <rPh sb="67" eb="69">
      <t>タイショウ</t>
    </rPh>
    <rPh sb="72" eb="74">
      <t>ジドウ</t>
    </rPh>
    <rPh sb="74" eb="76">
      <t>ニュウリョク</t>
    </rPh>
    <rPh sb="86" eb="88">
      <t>チュウイ</t>
    </rPh>
    <phoneticPr fontId="7"/>
  </si>
  <si>
    <t>申請書提出日</t>
    <phoneticPr fontId="1" type="Hiragana"/>
  </si>
  <si>
    <t>R05受付番号</t>
    <phoneticPr fontId="1" type="Hiragana"/>
  </si>
  <si>
    <t>継続</t>
    <rPh sb="0" eb="2">
      <t>けいぞく</t>
    </rPh>
    <phoneticPr fontId="4" type="Hiragana"/>
  </si>
  <si>
    <t>印刷不要</t>
    <rPh sb="0" eb="4">
      <t>いんさつふよう</t>
    </rPh>
    <phoneticPr fontId="4" type="Hiragana"/>
  </si>
  <si>
    <r>
      <rPr>
        <sz val="11"/>
        <color theme="9"/>
        <rFont val="BIZ UDゴシック"/>
        <family val="3"/>
        <charset val="128"/>
      </rPr>
      <t>R4.5.1以降の</t>
    </r>
    <r>
      <rPr>
        <sz val="11"/>
        <rFont val="BIZ UDゴシック"/>
        <family val="3"/>
        <charset val="128"/>
      </rPr>
      <t>経営事項審査を受けており、かつその経営事項審査において直前2年間に</t>
    </r>
    <r>
      <rPr>
        <b/>
        <sz val="11"/>
        <rFont val="BIZ UDゴシック"/>
        <family val="3"/>
        <charset val="128"/>
      </rPr>
      <t>継続</t>
    </r>
    <r>
      <rPr>
        <sz val="11"/>
        <rFont val="BIZ UDゴシック"/>
        <family val="3"/>
        <charset val="128"/>
      </rPr>
      <t>して完成工事高があるものしか登録できません。</t>
    </r>
    <rPh sb="6" eb="8">
      <t>いこう</t>
    </rPh>
    <rPh sb="9" eb="11">
      <t>けいえい</t>
    </rPh>
    <rPh sb="11" eb="13">
      <t>じこう</t>
    </rPh>
    <rPh sb="13" eb="15">
      <t>しんさ</t>
    </rPh>
    <rPh sb="16" eb="17">
      <t>う</t>
    </rPh>
    <rPh sb="36" eb="38">
      <t>ちょくぜん</t>
    </rPh>
    <rPh sb="39" eb="41">
      <t>ねんかん</t>
    </rPh>
    <rPh sb="42" eb="44">
      <t>けいぞく</t>
    </rPh>
    <rPh sb="46" eb="48">
      <t>かんせい</t>
    </rPh>
    <rPh sb="48" eb="50">
      <t>こうじ</t>
    </rPh>
    <rPh sb="50" eb="51">
      <t>だか</t>
    </rPh>
    <rPh sb="58" eb="60">
      <t>とうろく</t>
    </rPh>
    <phoneticPr fontId="4" type="Hiragana"/>
  </si>
  <si>
    <t>※  大田原市に登録を希望する工種に○を付けてください。なお、大田原市の建設工事の参加資格は、建設工事の種類ごとにR4年5月1日以降の経営事項審査を受けており、かつその経審において、直前２年間の各営業年度の工事実績（完工高）があるものとなっています。</t>
    <rPh sb="8" eb="10">
      <t>トウロク</t>
    </rPh>
    <rPh sb="11" eb="13">
      <t>キボウ</t>
    </rPh>
    <rPh sb="15" eb="16">
      <t>コウ</t>
    </rPh>
    <rPh sb="16" eb="17">
      <t>タネ</t>
    </rPh>
    <rPh sb="20" eb="21">
      <t>ツ</t>
    </rPh>
    <rPh sb="36" eb="38">
      <t>ケンセツ</t>
    </rPh>
    <rPh sb="38" eb="40">
      <t>コウジ</t>
    </rPh>
    <rPh sb="41" eb="43">
      <t>サンカ</t>
    </rPh>
    <rPh sb="43" eb="45">
      <t>シカク</t>
    </rPh>
    <rPh sb="47" eb="49">
      <t>ケンセツ</t>
    </rPh>
    <rPh sb="49" eb="51">
      <t>コウジ</t>
    </rPh>
    <rPh sb="52" eb="54">
      <t>シュルイ</t>
    </rPh>
    <rPh sb="59" eb="60">
      <t>ネン</t>
    </rPh>
    <rPh sb="61" eb="62">
      <t>ツキ</t>
    </rPh>
    <rPh sb="63" eb="64">
      <t>ニチ</t>
    </rPh>
    <rPh sb="64" eb="66">
      <t>イコウ</t>
    </rPh>
    <rPh sb="67" eb="69">
      <t>ケイエイ</t>
    </rPh>
    <rPh sb="69" eb="71">
      <t>ジコウ</t>
    </rPh>
    <rPh sb="71" eb="73">
      <t>シンサ</t>
    </rPh>
    <rPh sb="74" eb="75">
      <t>ウ</t>
    </rPh>
    <rPh sb="91" eb="93">
      <t>チョクゼン</t>
    </rPh>
    <rPh sb="94" eb="96">
      <t>ネンカン</t>
    </rPh>
    <rPh sb="97" eb="98">
      <t>カク</t>
    </rPh>
    <rPh sb="98" eb="100">
      <t>エイギョウ</t>
    </rPh>
    <rPh sb="100" eb="102">
      <t>ネンド</t>
    </rPh>
    <rPh sb="103" eb="105">
      <t>コウジ</t>
    </rPh>
    <rPh sb="105" eb="107">
      <t>ジッセキ</t>
    </rPh>
    <rPh sb="108" eb="110">
      <t>カンコウ</t>
    </rPh>
    <rPh sb="110" eb="111">
      <t>ダカ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</si>
</sst>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0000"/>
    <numFmt numFmtId="177" formatCode="[$-411]gggee&quot;年&quot;mm&quot;月&quot;dd&quot;日&quot;"/>
  </numFmts>
  <fonts count="46">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6"/>
      <name val="ＭＳ Ｐゴシック"/>
      <family val="3"/>
      <charset val="128"/>
      <scheme val="minor"/>
    </font>
    <font>
      <sz val="11"/>
      <color theme="1"/>
      <name val="BIZ UDゴシック"/>
      <family val="3"/>
      <charset val="128"/>
    </font>
    <font>
      <sz val="11"/>
      <name val="BIZ UDゴシック"/>
      <family val="3"/>
      <charset val="128"/>
    </font>
    <font>
      <b/>
      <sz val="11"/>
      <color theme="1"/>
      <name val="BIZ UDゴシック"/>
      <family val="3"/>
      <charset val="128"/>
    </font>
    <font>
      <sz val="12"/>
      <color theme="1"/>
      <name val="BIZ UDゴシック"/>
      <family val="3"/>
      <charset val="128"/>
    </font>
    <font>
      <sz val="9"/>
      <name val="BIZ UDゴシック"/>
      <family val="3"/>
      <charset val="128"/>
    </font>
    <font>
      <b/>
      <sz val="8"/>
      <name val="BIZ UDゴシック"/>
      <family val="3"/>
      <charset val="128"/>
    </font>
    <font>
      <sz val="8.5"/>
      <color theme="1"/>
      <name val="BIZ UDゴシック"/>
      <family val="3"/>
      <charset val="128"/>
    </font>
    <font>
      <sz val="11"/>
      <color rgb="FFFF0000"/>
      <name val="BIZ UDゴシック"/>
      <family val="3"/>
      <charset val="128"/>
    </font>
    <font>
      <u/>
      <sz val="11"/>
      <color theme="10"/>
      <name val="BIZ UDゴシック"/>
      <family val="3"/>
      <charset val="128"/>
    </font>
    <font>
      <b/>
      <sz val="14"/>
      <color theme="1"/>
      <name val="BIZ UDゴシック"/>
      <family val="3"/>
      <charset val="128"/>
    </font>
    <font>
      <b/>
      <sz val="14"/>
      <color indexed="8"/>
      <name val="BIZ UDゴシック"/>
      <family val="3"/>
      <charset val="128"/>
    </font>
    <font>
      <sz val="14"/>
      <color theme="1"/>
      <name val="BIZ UDゴシック"/>
      <family val="3"/>
      <charset val="128"/>
    </font>
    <font>
      <sz val="9"/>
      <color theme="1"/>
      <name val="BIZ UDゴシック"/>
      <family val="3"/>
      <charset val="128"/>
    </font>
    <font>
      <sz val="14"/>
      <color indexed="8"/>
      <name val="BIZ UDゴシック"/>
      <family val="3"/>
      <charset val="128"/>
    </font>
    <font>
      <sz val="8"/>
      <color theme="1"/>
      <name val="BIZ UDゴシック"/>
      <family val="3"/>
      <charset val="128"/>
    </font>
    <font>
      <sz val="6"/>
      <color theme="1"/>
      <name val="BIZ UDゴシック"/>
      <family val="3"/>
      <charset val="128"/>
    </font>
    <font>
      <b/>
      <sz val="16"/>
      <color theme="1"/>
      <name val="BIZ UDゴシック"/>
      <family val="3"/>
      <charset val="128"/>
    </font>
    <font>
      <sz val="12"/>
      <color rgb="FFFF0000"/>
      <name val="BIZ UDゴシック"/>
      <family val="3"/>
      <charset val="128"/>
    </font>
    <font>
      <sz val="16"/>
      <color indexed="10"/>
      <name val="BIZ UDゴシック"/>
      <family val="3"/>
      <charset val="128"/>
    </font>
    <font>
      <b/>
      <sz val="18"/>
      <name val="BIZ UDゴシック"/>
      <family val="3"/>
      <charset val="128"/>
    </font>
    <font>
      <sz val="12"/>
      <name val="BIZ UDゴシック"/>
      <family val="3"/>
      <charset val="128"/>
    </font>
    <font>
      <b/>
      <sz val="11"/>
      <name val="BIZ UDゴシック"/>
      <family val="3"/>
      <charset val="128"/>
    </font>
    <font>
      <b/>
      <sz val="14"/>
      <name val="BIZ UDゴシック"/>
      <family val="3"/>
      <charset val="128"/>
    </font>
    <font>
      <b/>
      <sz val="10"/>
      <name val="BIZ UDゴシック"/>
      <family val="3"/>
      <charset val="128"/>
    </font>
    <font>
      <sz val="18"/>
      <name val="BIZ UDゴシック"/>
      <family val="3"/>
      <charset val="128"/>
    </font>
    <font>
      <sz val="20"/>
      <color indexed="10"/>
      <name val="BIZ UDゴシック"/>
      <family val="3"/>
      <charset val="128"/>
    </font>
    <font>
      <sz val="14"/>
      <color indexed="10"/>
      <name val="BIZ UDゴシック"/>
      <family val="3"/>
      <charset val="128"/>
    </font>
    <font>
      <b/>
      <sz val="9"/>
      <name val="BIZ UDゴシック"/>
      <family val="3"/>
      <charset val="128"/>
    </font>
    <font>
      <sz val="20"/>
      <color indexed="8"/>
      <name val="BIZ UDゴシック"/>
      <family val="3"/>
      <charset val="128"/>
    </font>
    <font>
      <u/>
      <sz val="8"/>
      <name val="BIZ UDゴシック"/>
      <family val="3"/>
      <charset val="128"/>
    </font>
    <font>
      <u/>
      <sz val="9"/>
      <name val="BIZ UDゴシック"/>
      <family val="3"/>
      <charset val="128"/>
    </font>
    <font>
      <sz val="20"/>
      <color rgb="FFFF0000"/>
      <name val="BIZ UDゴシック"/>
      <family val="3"/>
      <charset val="128"/>
    </font>
    <font>
      <b/>
      <sz val="12"/>
      <name val="BIZ UDゴシック"/>
      <family val="3"/>
      <charset val="128"/>
    </font>
    <font>
      <sz val="14"/>
      <name val="BIZ UDゴシック"/>
      <family val="3"/>
      <charset val="128"/>
    </font>
    <font>
      <sz val="6"/>
      <name val="BIZ UDゴシック"/>
      <family val="3"/>
      <charset val="128"/>
    </font>
    <font>
      <sz val="20"/>
      <name val="BIZ UDゴシック"/>
      <family val="3"/>
      <charset val="128"/>
    </font>
    <font>
      <sz val="11"/>
      <color theme="9"/>
      <name val="BIZ UDゴシック"/>
      <family val="3"/>
      <charset val="128"/>
    </font>
    <font>
      <b/>
      <sz val="14"/>
      <color rgb="FFFF0000"/>
      <name val="BIZ UDゴシック"/>
      <family val="3"/>
      <charset val="128"/>
    </font>
  </fonts>
  <fills count="5">
    <fill>
      <patternFill patternType="none"/>
    </fill>
    <fill>
      <patternFill patternType="gray125"/>
    </fill>
    <fill>
      <patternFill patternType="solid">
        <fgColor indexed="41"/>
        <bgColor indexed="64"/>
      </patternFill>
    </fill>
    <fill>
      <patternFill patternType="solid">
        <fgColor rgb="FFCCECFF"/>
        <bgColor indexed="64"/>
      </patternFill>
    </fill>
    <fill>
      <patternFill patternType="solid">
        <fgColor rgb="FFFFFF00"/>
        <bgColor indexed="64"/>
      </patternFill>
    </fill>
  </fills>
  <borders count="147">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medium">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style="dotted">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style="thin">
        <color rgb="FFFF0000"/>
      </top>
      <bottom/>
      <diagonal/>
    </border>
    <border>
      <left style="thin">
        <color rgb="FFFF0000"/>
      </left>
      <right/>
      <top/>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xf numFmtId="0" fontId="5" fillId="0" borderId="0">
      <alignment vertical="center"/>
    </xf>
    <xf numFmtId="38" fontId="5"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685">
    <xf numFmtId="0" fontId="0" fillId="0" borderId="0" xfId="0">
      <alignment vertical="center"/>
    </xf>
    <xf numFmtId="0" fontId="8" fillId="0" borderId="0" xfId="0" applyFont="1" applyAlignment="1">
      <alignment vertical="top"/>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Alignment="1">
      <alignment horizontal="left" vertical="top" wrapText="1"/>
    </xf>
    <xf numFmtId="57" fontId="8" fillId="0" borderId="0" xfId="0" applyNumberFormat="1" applyFont="1">
      <alignment vertical="center"/>
    </xf>
    <xf numFmtId="0" fontId="8" fillId="0" borderId="0" xfId="0" applyFont="1" applyAlignment="1">
      <alignment vertical="center" wrapText="1"/>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18" xfId="0" applyFont="1" applyBorder="1" applyAlignment="1">
      <alignment horizontal="center" vertical="center"/>
    </xf>
    <xf numFmtId="49" fontId="8" fillId="3" borderId="18" xfId="0" applyNumberFormat="1" applyFont="1" applyFill="1" applyBorder="1" applyProtection="1">
      <alignment vertical="center"/>
      <protection locked="0"/>
    </xf>
    <xf numFmtId="0" fontId="8" fillId="0" borderId="57" xfId="0" applyFont="1" applyBorder="1" applyAlignment="1">
      <alignment horizontal="center" vertical="center"/>
    </xf>
    <xf numFmtId="49" fontId="13" fillId="0" borderId="0" xfId="2" applyNumberFormat="1" applyFont="1" applyFill="1" applyBorder="1" applyAlignment="1">
      <alignment horizontal="center" vertical="center" wrapText="1"/>
    </xf>
    <xf numFmtId="49" fontId="12" fillId="0" borderId="0" xfId="2" applyNumberFormat="1" applyFont="1" applyAlignment="1">
      <alignment vertical="center"/>
    </xf>
    <xf numFmtId="0" fontId="8" fillId="0" borderId="24" xfId="0" applyFont="1" applyBorder="1">
      <alignment vertical="center"/>
    </xf>
    <xf numFmtId="0" fontId="8" fillId="0" borderId="24" xfId="0" applyFont="1" applyBorder="1" applyAlignment="1">
      <alignment horizontal="center" vertical="center"/>
    </xf>
    <xf numFmtId="0" fontId="8" fillId="0" borderId="24" xfId="0" applyFont="1" applyBorder="1" applyAlignment="1">
      <alignment horizontal="center" vertical="center" shrinkToFit="1"/>
    </xf>
    <xf numFmtId="0" fontId="8" fillId="0" borderId="24" xfId="0" applyFont="1" applyFill="1" applyBorder="1" applyAlignment="1">
      <alignment horizontal="center" vertical="center"/>
    </xf>
    <xf numFmtId="49" fontId="12" fillId="0" borderId="0" xfId="2" applyNumberFormat="1" applyFont="1" applyFill="1" applyBorder="1" applyAlignment="1">
      <alignment horizontal="center" vertical="center"/>
    </xf>
    <xf numFmtId="0" fontId="8" fillId="0" borderId="24" xfId="0" applyFont="1" applyBorder="1" applyAlignment="1">
      <alignment vertical="center" shrinkToFit="1"/>
    </xf>
    <xf numFmtId="0" fontId="8" fillId="0" borderId="23" xfId="0" applyFont="1" applyBorder="1" applyAlignment="1">
      <alignment horizontal="center" vertical="center" shrinkToFit="1"/>
    </xf>
    <xf numFmtId="0" fontId="8" fillId="0" borderId="0" xfId="0" applyFont="1" applyAlignment="1">
      <alignment vertical="center"/>
    </xf>
    <xf numFmtId="0" fontId="8" fillId="3" borderId="31" xfId="0" applyFont="1" applyFill="1" applyBorder="1" applyAlignment="1" applyProtection="1">
      <alignment horizontal="center" vertical="center" shrinkToFit="1"/>
      <protection locked="0"/>
    </xf>
    <xf numFmtId="0" fontId="8" fillId="3" borderId="32" xfId="0" applyFont="1" applyFill="1" applyBorder="1" applyAlignment="1" applyProtection="1">
      <alignment horizontal="center" vertical="center" shrinkToFit="1"/>
      <protection locked="0"/>
    </xf>
    <xf numFmtId="0" fontId="8" fillId="3" borderId="124" xfId="0" applyFont="1" applyFill="1" applyBorder="1" applyAlignment="1" applyProtection="1">
      <alignment horizontal="center" vertical="center" shrinkToFit="1"/>
      <protection locked="0"/>
    </xf>
    <xf numFmtId="0" fontId="8" fillId="3" borderId="33" xfId="0" applyFont="1" applyFill="1" applyBorder="1" applyAlignment="1" applyProtection="1">
      <alignment horizontal="center" vertical="center" shrinkToFit="1"/>
      <protection locked="0"/>
    </xf>
    <xf numFmtId="0" fontId="15" fillId="0" borderId="0" xfId="0" applyFont="1" applyAlignment="1">
      <alignment vertical="center"/>
    </xf>
    <xf numFmtId="0" fontId="9" fillId="0" borderId="0" xfId="0" applyFont="1" applyAlignment="1">
      <alignment vertical="center"/>
    </xf>
    <xf numFmtId="0" fontId="8" fillId="0" borderId="23" xfId="0" applyFont="1" applyBorder="1" applyAlignment="1">
      <alignment horizontal="center" vertical="center"/>
    </xf>
    <xf numFmtId="0" fontId="8" fillId="0" borderId="45" xfId="0" applyFont="1" applyFill="1" applyBorder="1" applyAlignment="1">
      <alignment vertical="center"/>
    </xf>
    <xf numFmtId="0" fontId="8" fillId="0" borderId="44" xfId="0" applyFont="1" applyFill="1" applyBorder="1" applyAlignment="1">
      <alignment vertical="center"/>
    </xf>
    <xf numFmtId="0" fontId="15" fillId="0" borderId="141" xfId="0" applyFont="1" applyBorder="1" applyAlignment="1">
      <alignment vertical="center"/>
    </xf>
    <xf numFmtId="0" fontId="15" fillId="0" borderId="0" xfId="0" applyFont="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shrinkToFit="1"/>
    </xf>
    <xf numFmtId="0" fontId="8" fillId="0" borderId="0" xfId="0" applyFont="1" applyBorder="1">
      <alignment vertical="center"/>
    </xf>
    <xf numFmtId="0" fontId="8" fillId="0" borderId="0" xfId="0" applyFont="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lignment vertical="center"/>
    </xf>
    <xf numFmtId="0" fontId="19" fillId="0" borderId="23" xfId="0" applyFont="1" applyBorder="1">
      <alignment vertical="center"/>
    </xf>
    <xf numFmtId="0" fontId="8" fillId="0" borderId="23" xfId="0" applyFont="1" applyBorder="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25" xfId="0" applyFont="1" applyBorder="1" applyAlignment="1">
      <alignment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23" fillId="0" borderId="0" xfId="0" applyFont="1" applyAlignment="1">
      <alignment vertical="center" shrinkToFit="1"/>
    </xf>
    <xf numFmtId="0" fontId="8" fillId="0" borderId="10" xfId="0" applyFont="1" applyBorder="1" applyAlignment="1">
      <alignmen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0" fontId="8" fillId="0" borderId="18" xfId="0" applyFont="1" applyBorder="1" applyAlignment="1">
      <alignment vertical="center" shrinkToFit="1"/>
    </xf>
    <xf numFmtId="0" fontId="8" fillId="0" borderId="26" xfId="0" applyFont="1" applyBorder="1" applyAlignment="1">
      <alignment vertical="center" shrinkToFit="1"/>
    </xf>
    <xf numFmtId="0" fontId="8" fillId="0" borderId="27" xfId="0" applyFont="1" applyBorder="1" applyAlignment="1">
      <alignment vertical="center" shrinkToFit="1"/>
    </xf>
    <xf numFmtId="0" fontId="8" fillId="0" borderId="57" xfId="0" applyFont="1" applyBorder="1" applyAlignment="1">
      <alignment vertical="center" shrinkToFit="1"/>
    </xf>
    <xf numFmtId="0" fontId="8" fillId="0" borderId="6" xfId="0" applyFont="1" applyBorder="1" applyAlignment="1">
      <alignment vertical="center"/>
    </xf>
    <xf numFmtId="0" fontId="24" fillId="0" borderId="0" xfId="0" applyFont="1">
      <alignment vertical="center"/>
    </xf>
    <xf numFmtId="0" fontId="11" fillId="0" borderId="0" xfId="0" applyFont="1">
      <alignment vertical="center"/>
    </xf>
    <xf numFmtId="0" fontId="11" fillId="0" borderId="0" xfId="0" applyFont="1" applyBorder="1">
      <alignment vertical="center"/>
    </xf>
    <xf numFmtId="0" fontId="11" fillId="0" borderId="25" xfId="0" applyFont="1" applyBorder="1">
      <alignment vertical="center"/>
    </xf>
    <xf numFmtId="0" fontId="11" fillId="0" borderId="0" xfId="0" applyFont="1" applyAlignment="1">
      <alignment vertical="center"/>
    </xf>
    <xf numFmtId="0" fontId="11" fillId="0" borderId="0" xfId="0" applyFont="1" applyAlignment="1">
      <alignment vertical="center" shrinkToFit="1"/>
    </xf>
    <xf numFmtId="0" fontId="19" fillId="0" borderId="0" xfId="0" applyFont="1" applyBorder="1" applyAlignment="1">
      <alignment vertical="center"/>
    </xf>
    <xf numFmtId="0" fontId="11" fillId="0" borderId="0" xfId="0" applyFont="1" applyBorder="1" applyAlignment="1">
      <alignment vertical="center"/>
    </xf>
    <xf numFmtId="49" fontId="11" fillId="0" borderId="0" xfId="0" applyNumberFormat="1" applyFont="1" applyBorder="1" applyAlignment="1">
      <alignment vertical="center"/>
    </xf>
    <xf numFmtId="0" fontId="11" fillId="0" borderId="0" xfId="0" applyFont="1" applyBorder="1" applyAlignment="1"/>
    <xf numFmtId="0" fontId="11" fillId="0" borderId="0" xfId="0" applyFont="1" applyBorder="1" applyAlignment="1">
      <alignment vertical="center" wrapText="1"/>
    </xf>
    <xf numFmtId="0" fontId="12" fillId="0" borderId="0" xfId="0" applyFont="1">
      <alignment vertical="center"/>
    </xf>
    <xf numFmtId="0" fontId="8" fillId="0" borderId="2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58" fontId="11" fillId="0" borderId="0" xfId="0" applyNumberFormat="1" applyFont="1" applyAlignment="1">
      <alignment vertical="center" wrapText="1"/>
    </xf>
    <xf numFmtId="0" fontId="8" fillId="0" borderId="0" xfId="0" applyFont="1" applyAlignment="1">
      <alignment horizontal="distributed" vertical="center"/>
    </xf>
    <xf numFmtId="49" fontId="8" fillId="0" borderId="0" xfId="0" applyNumberFormat="1" applyFont="1" applyAlignment="1">
      <alignment horizontal="left" vertical="center" wrapText="1"/>
    </xf>
    <xf numFmtId="49" fontId="8" fillId="0" borderId="0" xfId="0" applyNumberFormat="1" applyFont="1" applyAlignment="1">
      <alignment vertical="center"/>
    </xf>
    <xf numFmtId="49" fontId="8" fillId="0" borderId="0" xfId="0" applyNumberFormat="1" applyFont="1" applyAlignment="1">
      <alignment vertical="center" wrapText="1"/>
    </xf>
    <xf numFmtId="0" fontId="22" fillId="0" borderId="19" xfId="0" applyFont="1" applyBorder="1" applyAlignment="1">
      <alignment vertical="center" shrinkToFit="1"/>
    </xf>
    <xf numFmtId="0" fontId="22" fillId="0" borderId="20" xfId="0" applyFont="1" applyBorder="1" applyAlignment="1">
      <alignment vertical="center" shrinkToFit="1"/>
    </xf>
    <xf numFmtId="0" fontId="22" fillId="0" borderId="21" xfId="0" applyFont="1" applyBorder="1" applyAlignment="1">
      <alignment vertical="center" shrinkToFit="1"/>
    </xf>
    <xf numFmtId="0" fontId="20" fillId="0" borderId="144"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0" xfId="0" applyFont="1" applyAlignment="1">
      <alignment vertical="center"/>
    </xf>
    <xf numFmtId="0" fontId="23" fillId="0" borderId="0" xfId="0" applyFont="1" applyAlignment="1">
      <alignment vertical="center"/>
    </xf>
    <xf numFmtId="0" fontId="8" fillId="0" borderId="24" xfId="0" applyFont="1" applyBorder="1" applyAlignment="1">
      <alignment vertical="center"/>
    </xf>
    <xf numFmtId="0" fontId="20" fillId="0" borderId="19" xfId="0" applyFont="1" applyBorder="1" applyAlignment="1">
      <alignment vertical="center"/>
    </xf>
    <xf numFmtId="0" fontId="20" fillId="0" borderId="2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2" xfId="0" applyFont="1" applyBorder="1" applyAlignment="1">
      <alignment vertical="center"/>
    </xf>
    <xf numFmtId="0" fontId="12" fillId="0" borderId="0" xfId="2" applyNumberFormat="1" applyFont="1" applyAlignment="1">
      <alignment vertical="center" shrinkToFit="1"/>
    </xf>
    <xf numFmtId="49" fontId="12" fillId="0" borderId="0" xfId="2" applyNumberFormat="1" applyFont="1" applyAlignment="1">
      <alignment vertical="center" shrinkToFit="1"/>
    </xf>
    <xf numFmtId="49" fontId="12" fillId="0" borderId="0" xfId="2" applyNumberFormat="1" applyFont="1" applyBorder="1" applyAlignment="1">
      <alignment vertical="center" shrinkToFit="1"/>
    </xf>
    <xf numFmtId="49" fontId="12" fillId="0" borderId="0" xfId="2" applyNumberFormat="1" applyFont="1" applyAlignment="1">
      <alignment horizontal="center" vertical="center" shrinkToFit="1"/>
    </xf>
    <xf numFmtId="49" fontId="27" fillId="0" borderId="0" xfId="2" applyNumberFormat="1" applyFont="1" applyAlignment="1">
      <alignment horizontal="center" vertical="center" shrinkToFit="1"/>
    </xf>
    <xf numFmtId="49" fontId="31" fillId="0" borderId="6" xfId="2" applyNumberFormat="1" applyFont="1" applyBorder="1" applyAlignment="1">
      <alignment vertical="center" shrinkToFit="1"/>
    </xf>
    <xf numFmtId="49" fontId="31" fillId="0" borderId="0" xfId="2" applyNumberFormat="1" applyFont="1" applyBorder="1" applyAlignment="1">
      <alignment vertical="center" shrinkToFit="1"/>
    </xf>
    <xf numFmtId="49" fontId="28" fillId="0" borderId="0" xfId="2" applyNumberFormat="1" applyFont="1" applyAlignment="1">
      <alignment vertical="center" shrinkToFit="1"/>
    </xf>
    <xf numFmtId="49" fontId="12" fillId="0" borderId="0" xfId="2" applyNumberFormat="1" applyFont="1" applyFill="1" applyBorder="1" applyAlignment="1">
      <alignment horizontal="center" vertical="center" shrinkToFit="1"/>
    </xf>
    <xf numFmtId="49" fontId="33" fillId="0" borderId="0" xfId="2" applyNumberFormat="1" applyFont="1" applyBorder="1" applyAlignment="1">
      <alignment horizontal="center" vertical="center" shrinkToFit="1"/>
    </xf>
    <xf numFmtId="49" fontId="12" fillId="0" borderId="0" xfId="2" applyNumberFormat="1" applyFont="1" applyFill="1" applyAlignment="1">
      <alignment vertical="center" shrinkToFit="1"/>
    </xf>
    <xf numFmtId="49" fontId="12" fillId="0" borderId="0" xfId="2" applyNumberFormat="1" applyFont="1" applyBorder="1" applyAlignment="1">
      <alignment horizontal="center" vertical="center" shrinkToFit="1"/>
    </xf>
    <xf numFmtId="49" fontId="13" fillId="0" borderId="0" xfId="2" applyNumberFormat="1" applyFont="1" applyFill="1" applyBorder="1" applyAlignment="1">
      <alignment horizontal="center" vertical="center" shrinkToFit="1"/>
    </xf>
    <xf numFmtId="0" fontId="33" fillId="0" borderId="6" xfId="2" applyNumberFormat="1" applyFont="1" applyBorder="1" applyAlignment="1">
      <alignment vertical="center" shrinkToFit="1"/>
    </xf>
    <xf numFmtId="0" fontId="33" fillId="0" borderId="0" xfId="2" applyNumberFormat="1" applyFont="1" applyBorder="1" applyAlignment="1">
      <alignment vertical="center" shrinkToFit="1"/>
    </xf>
    <xf numFmtId="49" fontId="29" fillId="0" borderId="0" xfId="2" applyNumberFormat="1" applyFont="1" applyFill="1" applyBorder="1" applyAlignment="1">
      <alignment horizontal="center" vertical="center" shrinkToFit="1"/>
    </xf>
    <xf numFmtId="49" fontId="12" fillId="0" borderId="140" xfId="2" applyNumberFormat="1" applyFont="1" applyBorder="1" applyAlignment="1">
      <alignment vertical="center" shrinkToFit="1"/>
    </xf>
    <xf numFmtId="0" fontId="12" fillId="0" borderId="0" xfId="2" applyNumberFormat="1" applyFont="1" applyAlignment="1">
      <alignment horizontal="center" vertical="center" shrinkToFit="1"/>
    </xf>
    <xf numFmtId="0" fontId="38" fillId="0" borderId="0" xfId="2" applyNumberFormat="1" applyFont="1" applyAlignment="1">
      <alignment vertical="center" shrinkToFit="1"/>
    </xf>
    <xf numFmtId="0" fontId="29" fillId="0" borderId="0" xfId="2" applyNumberFormat="1" applyFont="1" applyFill="1" applyBorder="1" applyAlignment="1">
      <alignment horizontal="center" vertical="center" shrinkToFit="1"/>
    </xf>
    <xf numFmtId="0" fontId="12" fillId="0" borderId="0" xfId="2" applyNumberFormat="1" applyFont="1" applyBorder="1" applyAlignment="1">
      <alignment horizontal="center" vertical="center" shrinkToFit="1"/>
    </xf>
    <xf numFmtId="0" fontId="12" fillId="0" borderId="0" xfId="2" applyNumberFormat="1" applyFont="1" applyBorder="1" applyAlignment="1">
      <alignment vertical="center" shrinkToFit="1"/>
    </xf>
    <xf numFmtId="0" fontId="33" fillId="0" borderId="0" xfId="2" applyNumberFormat="1" applyFont="1" applyFill="1" applyBorder="1" applyAlignment="1">
      <alignment horizontal="center" vertical="center" shrinkToFit="1"/>
    </xf>
    <xf numFmtId="0" fontId="37" fillId="0" borderId="0" xfId="2" applyNumberFormat="1" applyFont="1" applyAlignment="1">
      <alignment vertical="center" shrinkToFit="1"/>
    </xf>
    <xf numFmtId="0" fontId="9" fillId="0" borderId="0" xfId="2" applyFont="1" applyBorder="1" applyAlignment="1">
      <alignment vertical="center" shrinkToFit="1"/>
    </xf>
    <xf numFmtId="49" fontId="12" fillId="0" borderId="23" xfId="2" applyNumberFormat="1" applyFont="1" applyFill="1" applyBorder="1" applyAlignment="1">
      <alignment vertical="center" shrinkToFit="1"/>
    </xf>
    <xf numFmtId="49" fontId="29" fillId="0" borderId="0" xfId="2" applyNumberFormat="1" applyFont="1" applyBorder="1" applyAlignment="1">
      <alignment vertical="center" shrinkToFit="1"/>
    </xf>
    <xf numFmtId="49" fontId="33" fillId="0" borderId="0" xfId="2" applyNumberFormat="1" applyFont="1" applyBorder="1" applyAlignment="1">
      <alignment vertical="center" shrinkToFit="1"/>
    </xf>
    <xf numFmtId="49" fontId="29" fillId="0" borderId="0" xfId="2" applyNumberFormat="1" applyFont="1" applyBorder="1" applyAlignment="1">
      <alignment horizontal="center" vertical="center" shrinkToFit="1"/>
    </xf>
    <xf numFmtId="49" fontId="27" fillId="0" borderId="0" xfId="2" applyNumberFormat="1" applyFont="1" applyBorder="1" applyAlignment="1">
      <alignment vertical="center" shrinkToFit="1"/>
    </xf>
    <xf numFmtId="49" fontId="27" fillId="0" borderId="0" xfId="2" applyNumberFormat="1" applyFont="1" applyBorder="1" applyAlignment="1">
      <alignment horizontal="center" vertical="center" shrinkToFit="1"/>
    </xf>
    <xf numFmtId="49" fontId="12" fillId="0" borderId="0" xfId="2" applyNumberFormat="1" applyFont="1" applyFill="1" applyBorder="1" applyAlignment="1">
      <alignment horizontal="center" shrinkToFit="1"/>
    </xf>
    <xf numFmtId="49" fontId="12" fillId="0" borderId="0" xfId="2" applyNumberFormat="1" applyFont="1" applyFill="1" applyBorder="1" applyAlignment="1">
      <alignment vertical="center" shrinkToFit="1"/>
    </xf>
    <xf numFmtId="49" fontId="9" fillId="0" borderId="0" xfId="2" applyNumberFormat="1" applyFont="1" applyFill="1" applyBorder="1" applyAlignment="1">
      <alignment horizontal="left" vertical="center" shrinkToFit="1"/>
    </xf>
    <xf numFmtId="0" fontId="12" fillId="0" borderId="0" xfId="2" applyFont="1" applyFill="1" applyAlignment="1">
      <alignment horizontal="left" vertical="center" shrinkToFit="1"/>
    </xf>
    <xf numFmtId="49" fontId="41" fillId="0" borderId="0" xfId="2" applyNumberFormat="1" applyFont="1" applyFill="1" applyBorder="1" applyAlignment="1">
      <alignment horizontal="left" vertical="center" shrinkToFit="1"/>
    </xf>
    <xf numFmtId="49" fontId="33" fillId="0" borderId="0" xfId="2" applyNumberFormat="1" applyFont="1" applyFill="1" applyBorder="1" applyAlignment="1">
      <alignment horizontal="center" vertical="center" shrinkToFit="1"/>
    </xf>
    <xf numFmtId="49" fontId="26" fillId="0" borderId="0" xfId="2" applyNumberFormat="1" applyFont="1" applyFill="1" applyBorder="1" applyAlignment="1">
      <alignment horizontal="center" vertical="center" shrinkToFit="1"/>
    </xf>
    <xf numFmtId="49" fontId="42" fillId="0" borderId="0" xfId="2" applyNumberFormat="1" applyFont="1" applyFill="1" applyBorder="1" applyAlignment="1">
      <alignment horizontal="center" vertical="center" shrinkToFit="1"/>
    </xf>
    <xf numFmtId="49" fontId="43" fillId="0" borderId="0" xfId="2" applyNumberFormat="1" applyFont="1" applyFill="1" applyBorder="1" applyAlignment="1">
      <alignment horizontal="center" vertical="center" shrinkToFit="1"/>
    </xf>
    <xf numFmtId="49" fontId="34" fillId="0" borderId="0" xfId="2" applyNumberFormat="1" applyFont="1" applyFill="1" applyBorder="1" applyAlignment="1">
      <alignment horizontal="center" vertical="center" shrinkToFit="1"/>
    </xf>
    <xf numFmtId="49" fontId="35" fillId="0" borderId="0" xfId="2" applyNumberFormat="1" applyFont="1" applyFill="1" applyBorder="1" applyAlignment="1">
      <alignment horizontal="center" vertical="center" shrinkToFit="1"/>
    </xf>
    <xf numFmtId="0" fontId="8" fillId="0" borderId="65"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106" xfId="0" applyFont="1" applyBorder="1" applyAlignment="1">
      <alignment horizontal="center" vertical="center" shrinkToFit="1"/>
    </xf>
    <xf numFmtId="0" fontId="8" fillId="0" borderId="35" xfId="0" applyFont="1" applyBorder="1" applyAlignment="1">
      <alignment vertical="center" shrinkToFit="1"/>
    </xf>
    <xf numFmtId="0" fontId="8" fillId="0" borderId="18" xfId="0" applyFont="1" applyBorder="1">
      <alignment vertical="center"/>
    </xf>
    <xf numFmtId="0" fontId="8" fillId="0" borderId="16" xfId="0" applyFont="1" applyBorder="1" applyAlignment="1">
      <alignment horizontal="center" vertical="center"/>
    </xf>
    <xf numFmtId="0" fontId="8" fillId="0" borderId="0" xfId="0" applyFont="1" applyFill="1" applyBorder="1" applyAlignment="1">
      <alignment horizontal="center" vertical="center"/>
    </xf>
    <xf numFmtId="0" fontId="11" fillId="0" borderId="0" xfId="0" applyFont="1" applyAlignment="1">
      <alignment horizontal="left" vertical="center" indent="3" shrinkToFit="1"/>
    </xf>
    <xf numFmtId="0" fontId="8" fillId="0" borderId="0" xfId="0" applyFont="1" applyAlignment="1">
      <alignment horizontal="left" vertical="center" indent="2"/>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center"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45" fillId="4" borderId="56" xfId="0" applyFont="1" applyFill="1" applyBorder="1" applyAlignment="1">
      <alignment horizontal="center" vertical="center"/>
    </xf>
    <xf numFmtId="0" fontId="45" fillId="4" borderId="18" xfId="0" applyFont="1" applyFill="1" applyBorder="1" applyAlignment="1">
      <alignment horizontal="center" vertical="center"/>
    </xf>
    <xf numFmtId="0" fontId="45" fillId="4" borderId="57" xfId="0" applyFont="1" applyFill="1" applyBorder="1" applyAlignment="1">
      <alignment horizontal="center" vertical="center"/>
    </xf>
    <xf numFmtId="0" fontId="11" fillId="3" borderId="84" xfId="0" applyNumberFormat="1" applyFont="1" applyFill="1" applyBorder="1" applyAlignment="1" applyProtection="1">
      <alignment horizontal="center" vertical="center"/>
      <protection locked="0"/>
    </xf>
    <xf numFmtId="0" fontId="11" fillId="3" borderId="18" xfId="0" applyNumberFormat="1" applyFont="1" applyFill="1" applyBorder="1" applyAlignment="1" applyProtection="1">
      <alignment horizontal="center" vertical="center"/>
      <protection locked="0"/>
    </xf>
    <xf numFmtId="0" fontId="11" fillId="3" borderId="57" xfId="0" applyNumberFormat="1" applyFont="1" applyFill="1" applyBorder="1" applyAlignment="1" applyProtection="1">
      <alignment horizontal="center" vertical="center"/>
      <protection locked="0"/>
    </xf>
    <xf numFmtId="0" fontId="8" fillId="0" borderId="43"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45" xfId="0" applyFont="1" applyBorder="1" applyAlignment="1">
      <alignment horizontal="left" vertical="center" shrinkToFit="1"/>
    </xf>
    <xf numFmtId="0" fontId="8" fillId="3" borderId="43" xfId="0" applyFont="1" applyFill="1" applyBorder="1" applyAlignment="1" applyProtection="1">
      <alignment horizontal="left" vertical="center"/>
      <protection locked="0"/>
    </xf>
    <xf numFmtId="0" fontId="8" fillId="3" borderId="17" xfId="0" applyFont="1" applyFill="1" applyBorder="1" applyAlignment="1" applyProtection="1">
      <alignment horizontal="left" vertical="center"/>
      <protection locked="0"/>
    </xf>
    <xf numFmtId="0" fontId="8" fillId="3" borderId="44" xfId="0" applyFont="1" applyFill="1" applyBorder="1" applyAlignment="1" applyProtection="1">
      <alignment horizontal="left" vertical="center"/>
      <protection locked="0"/>
    </xf>
    <xf numFmtId="0" fontId="8" fillId="0" borderId="24" xfId="0" applyFont="1" applyFill="1" applyBorder="1" applyAlignment="1">
      <alignment horizontal="center" vertical="center"/>
    </xf>
    <xf numFmtId="0" fontId="8" fillId="0" borderId="30" xfId="0" applyFont="1" applyFill="1" applyBorder="1" applyAlignment="1">
      <alignment horizontal="center" vertical="center"/>
    </xf>
    <xf numFmtId="0" fontId="8" fillId="3" borderId="24" xfId="0" applyFont="1" applyFill="1" applyBorder="1" applyAlignment="1" applyProtection="1">
      <alignment horizontal="left" vertical="center" shrinkToFit="1"/>
      <protection locked="0"/>
    </xf>
    <xf numFmtId="0" fontId="8" fillId="3" borderId="30" xfId="0" applyFont="1" applyFill="1" applyBorder="1" applyAlignment="1" applyProtection="1">
      <alignment horizontal="left" vertical="center" shrinkToFit="1"/>
      <protection locked="0"/>
    </xf>
    <xf numFmtId="49" fontId="12" fillId="0" borderId="24" xfId="2" applyNumberFormat="1" applyFont="1" applyBorder="1" applyAlignment="1">
      <alignment horizontal="center" vertical="center" shrinkToFit="1"/>
    </xf>
    <xf numFmtId="49" fontId="12" fillId="0" borderId="24" xfId="2" applyNumberFormat="1" applyFont="1" applyBorder="1" applyAlignment="1">
      <alignment horizontal="center" vertical="center"/>
    </xf>
    <xf numFmtId="0" fontId="8" fillId="0" borderId="32" xfId="0" applyFont="1" applyBorder="1" applyAlignment="1">
      <alignment horizontal="center" vertical="center" shrinkToFit="1"/>
    </xf>
    <xf numFmtId="0" fontId="8" fillId="3" borderId="42" xfId="0" applyFont="1" applyFill="1" applyBorder="1" applyAlignment="1" applyProtection="1">
      <alignment vertical="center" shrinkToFit="1"/>
      <protection locked="0"/>
    </xf>
    <xf numFmtId="0" fontId="8" fillId="3" borderId="40" xfId="0" applyFont="1" applyFill="1" applyBorder="1" applyAlignment="1" applyProtection="1">
      <alignment vertical="center" shrinkToFit="1"/>
      <protection locked="0"/>
    </xf>
    <xf numFmtId="0" fontId="8" fillId="3" borderId="41" xfId="0" applyFont="1" applyFill="1" applyBorder="1" applyAlignment="1" applyProtection="1">
      <alignment vertical="center" shrinkToFit="1"/>
      <protection locked="0"/>
    </xf>
    <xf numFmtId="0" fontId="8" fillId="3" borderId="43" xfId="0" applyFont="1" applyFill="1" applyBorder="1" applyAlignment="1" applyProtection="1">
      <alignment vertical="center" shrinkToFit="1"/>
      <protection locked="0"/>
    </xf>
    <xf numFmtId="0" fontId="8" fillId="3" borderId="17" xfId="0" applyFont="1" applyFill="1" applyBorder="1" applyAlignment="1" applyProtection="1">
      <alignment vertical="center" shrinkToFit="1"/>
      <protection locked="0"/>
    </xf>
    <xf numFmtId="0" fontId="8" fillId="3" borderId="44" xfId="0" applyFont="1" applyFill="1" applyBorder="1" applyAlignment="1" applyProtection="1">
      <alignment vertical="center" shrinkToFit="1"/>
      <protection locked="0"/>
    </xf>
    <xf numFmtId="0" fontId="8" fillId="3" borderId="65" xfId="0" applyFont="1" applyFill="1" applyBorder="1" applyAlignment="1" applyProtection="1">
      <alignment horizontal="left" vertical="center"/>
      <protection locked="0"/>
    </xf>
    <xf numFmtId="0" fontId="8" fillId="3" borderId="23" xfId="0" applyFont="1" applyFill="1" applyBorder="1" applyAlignment="1" applyProtection="1">
      <alignment horizontal="left" vertical="center"/>
      <protection locked="0"/>
    </xf>
    <xf numFmtId="0" fontId="8" fillId="3" borderId="95" xfId="0" applyFont="1" applyFill="1" applyBorder="1" applyAlignment="1" applyProtection="1">
      <alignment horizontal="left" vertical="center"/>
      <protection locked="0"/>
    </xf>
    <xf numFmtId="0" fontId="8" fillId="0" borderId="43"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34" xfId="0" applyFont="1" applyBorder="1" applyAlignment="1">
      <alignment horizontal="center" vertical="center" shrinkToFit="1"/>
    </xf>
    <xf numFmtId="0" fontId="8" fillId="3" borderId="24"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center" vertical="center"/>
      <protection locked="0"/>
    </xf>
    <xf numFmtId="49" fontId="8" fillId="3" borderId="38" xfId="0" applyNumberFormat="1" applyFont="1" applyFill="1" applyBorder="1" applyAlignment="1" applyProtection="1">
      <alignment horizontal="center" vertical="center"/>
      <protection locked="0"/>
    </xf>
    <xf numFmtId="49" fontId="12" fillId="0" borderId="23" xfId="2" applyNumberFormat="1" applyFont="1" applyBorder="1" applyAlignment="1">
      <alignment horizontal="center" vertical="center"/>
    </xf>
    <xf numFmtId="0" fontId="8" fillId="0" borderId="0" xfId="0" applyFont="1" applyAlignment="1">
      <alignment horizontal="center" vertical="center" wrapText="1"/>
    </xf>
    <xf numFmtId="0" fontId="8" fillId="0" borderId="128" xfId="0" applyFont="1" applyBorder="1" applyAlignment="1">
      <alignment horizontal="distributed" vertical="center" indent="1"/>
    </xf>
    <xf numFmtId="0" fontId="8" fillId="0" borderId="129" xfId="0" applyFont="1" applyBorder="1" applyAlignment="1">
      <alignment horizontal="distributed" vertical="center" indent="1"/>
    </xf>
    <xf numFmtId="58" fontId="8" fillId="3" borderId="129" xfId="0" applyNumberFormat="1" applyFont="1" applyFill="1" applyBorder="1" applyAlignment="1" applyProtection="1">
      <alignment horizontal="center" vertical="center"/>
      <protection locked="0"/>
    </xf>
    <xf numFmtId="58" fontId="8" fillId="3" borderId="146" xfId="0" applyNumberFormat="1" applyFont="1" applyFill="1" applyBorder="1" applyAlignment="1" applyProtection="1">
      <alignment horizontal="center" vertical="center"/>
      <protection locked="0"/>
    </xf>
    <xf numFmtId="0" fontId="8" fillId="3" borderId="84"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0" fontId="8" fillId="3" borderId="57" xfId="0" applyFont="1" applyFill="1" applyBorder="1" applyAlignment="1" applyProtection="1">
      <alignment horizontal="center" vertical="center"/>
      <protection locked="0"/>
    </xf>
    <xf numFmtId="0" fontId="8" fillId="0" borderId="128" xfId="0" applyFont="1" applyFill="1" applyBorder="1" applyAlignment="1">
      <alignment horizontal="center" vertical="center"/>
    </xf>
    <xf numFmtId="0" fontId="8" fillId="0" borderId="129"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45" xfId="0" applyFont="1" applyFill="1" applyBorder="1" applyAlignment="1">
      <alignment horizontal="center" vertical="center"/>
    </xf>
    <xf numFmtId="0" fontId="8" fillId="0" borderId="106" xfId="0" applyFont="1" applyBorder="1" applyAlignment="1">
      <alignment horizontal="distributed" vertical="center" indent="1"/>
    </xf>
    <xf numFmtId="0" fontId="8" fillId="0" borderId="34" xfId="0" applyFont="1" applyBorder="1" applyAlignment="1">
      <alignment horizontal="distributed" vertical="center" indent="1"/>
    </xf>
    <xf numFmtId="0" fontId="8" fillId="0" borderId="29" xfId="0" applyFont="1" applyBorder="1" applyAlignment="1">
      <alignment horizontal="center" vertical="center"/>
    </xf>
    <xf numFmtId="0" fontId="8" fillId="0" borderId="24" xfId="0" applyFont="1" applyBorder="1" applyAlignment="1">
      <alignment horizontal="center" vertical="center"/>
    </xf>
    <xf numFmtId="0" fontId="8" fillId="0" borderId="29" xfId="0" applyFont="1" applyBorder="1" applyAlignment="1">
      <alignment horizontal="distributed" vertical="center" indent="1"/>
    </xf>
    <xf numFmtId="0" fontId="8" fillId="0" borderId="24" xfId="0" applyFont="1" applyBorder="1" applyAlignment="1">
      <alignment horizontal="distributed" vertical="center" indent="1"/>
    </xf>
    <xf numFmtId="0" fontId="8" fillId="0" borderId="29" xfId="0" applyFont="1" applyBorder="1" applyAlignment="1">
      <alignment horizontal="distributed" vertical="center" wrapText="1" indent="1"/>
    </xf>
    <xf numFmtId="0" fontId="8" fillId="3" borderId="34" xfId="0" applyFont="1" applyFill="1" applyBorder="1" applyAlignment="1" applyProtection="1">
      <alignment horizontal="center" vertical="center" shrinkToFit="1"/>
      <protection locked="0"/>
    </xf>
    <xf numFmtId="0" fontId="8" fillId="0" borderId="34"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4" xfId="0" applyFont="1" applyBorder="1" applyAlignment="1">
      <alignment horizontal="distributed" vertical="center" indent="1" shrinkToFit="1"/>
    </xf>
    <xf numFmtId="0" fontId="8" fillId="0" borderId="6" xfId="0" applyFont="1" applyBorder="1" applyAlignment="1">
      <alignment horizontal="distributed" vertical="center" wrapText="1" indent="1"/>
    </xf>
    <xf numFmtId="0" fontId="8" fillId="0" borderId="0" xfId="0" applyFont="1" applyBorder="1" applyAlignment="1">
      <alignment horizontal="distributed" vertical="center" indent="1"/>
    </xf>
    <xf numFmtId="0" fontId="8" fillId="0" borderId="36" xfId="0" applyFont="1" applyBorder="1" applyAlignment="1">
      <alignment horizontal="distributed" vertical="center" indent="1"/>
    </xf>
    <xf numFmtId="0" fontId="8" fillId="0" borderId="6" xfId="0" applyFont="1" applyBorder="1" applyAlignment="1">
      <alignment horizontal="distributed" vertical="center" indent="1"/>
    </xf>
    <xf numFmtId="0" fontId="8" fillId="3" borderId="87"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protection locked="0"/>
    </xf>
    <xf numFmtId="0" fontId="8" fillId="0" borderId="82" xfId="0" applyFont="1" applyBorder="1" applyAlignment="1">
      <alignment horizontal="distributed" vertical="center" wrapText="1" indent="1"/>
    </xf>
    <xf numFmtId="0" fontId="8" fillId="0" borderId="63" xfId="0" applyFont="1" applyBorder="1" applyAlignment="1">
      <alignment horizontal="distributed" vertical="center" indent="1"/>
    </xf>
    <xf numFmtId="0" fontId="8" fillId="0" borderId="64" xfId="0" applyFont="1" applyBorder="1" applyAlignment="1">
      <alignment horizontal="distributed" vertical="center" indent="1"/>
    </xf>
    <xf numFmtId="0" fontId="8" fillId="0" borderId="37" xfId="0" applyFont="1" applyBorder="1" applyAlignment="1">
      <alignment horizontal="distributed" vertical="center" indent="1"/>
    </xf>
    <xf numFmtId="0" fontId="8" fillId="0" borderId="23" xfId="0" applyFont="1" applyBorder="1" applyAlignment="1">
      <alignment horizontal="distributed" vertical="center" indent="1"/>
    </xf>
    <xf numFmtId="0" fontId="8" fillId="0" borderId="38" xfId="0" applyFont="1" applyBorder="1" applyAlignment="1">
      <alignment horizontal="distributed" vertical="center" indent="1"/>
    </xf>
    <xf numFmtId="0" fontId="8" fillId="3" borderId="62" xfId="0" applyFont="1" applyFill="1" applyBorder="1" applyAlignment="1" applyProtection="1">
      <alignment horizontal="center" vertical="center"/>
      <protection locked="0"/>
    </xf>
    <xf numFmtId="0" fontId="8" fillId="3" borderId="63" xfId="0" applyFont="1" applyFill="1" applyBorder="1" applyAlignment="1" applyProtection="1">
      <alignment horizontal="center" vertical="center"/>
      <protection locked="0"/>
    </xf>
    <xf numFmtId="0" fontId="8" fillId="3" borderId="64"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0" fontId="8" fillId="3" borderId="38" xfId="0" applyFont="1" applyFill="1" applyBorder="1" applyAlignment="1" applyProtection="1">
      <alignment horizontal="center" vertical="center"/>
      <protection locked="0"/>
    </xf>
    <xf numFmtId="0" fontId="8" fillId="0" borderId="31" xfId="0" applyFont="1" applyBorder="1" applyAlignment="1">
      <alignment horizontal="distributed" vertical="center" indent="1"/>
    </xf>
    <xf numFmtId="0" fontId="8" fillId="0" borderId="32" xfId="0" applyFont="1" applyBorder="1" applyAlignment="1">
      <alignment horizontal="distributed" vertical="center" indent="1"/>
    </xf>
    <xf numFmtId="49" fontId="8" fillId="3" borderId="65" xfId="0" applyNumberFormat="1" applyFont="1" applyFill="1" applyBorder="1" applyAlignment="1" applyProtection="1">
      <alignment horizontal="center" vertical="center" shrinkToFit="1"/>
      <protection locked="0"/>
    </xf>
    <xf numFmtId="49" fontId="8" fillId="3" borderId="23" xfId="0" applyNumberFormat="1" applyFont="1" applyFill="1" applyBorder="1" applyAlignment="1" applyProtection="1">
      <alignment horizontal="center" vertical="center" shrinkToFit="1"/>
      <protection locked="0"/>
    </xf>
    <xf numFmtId="49" fontId="8" fillId="3" borderId="38" xfId="0" applyNumberFormat="1" applyFont="1" applyFill="1" applyBorder="1" applyAlignment="1" applyProtection="1">
      <alignment horizontal="center" vertical="center" shrinkToFit="1"/>
      <protection locked="0"/>
    </xf>
    <xf numFmtId="0" fontId="8" fillId="3" borderId="32" xfId="0" applyFont="1" applyFill="1" applyBorder="1" applyAlignment="1" applyProtection="1">
      <alignment horizontal="center" vertical="center" shrinkToFit="1"/>
      <protection locked="0"/>
    </xf>
    <xf numFmtId="0" fontId="8" fillId="3" borderId="33" xfId="0" applyFont="1" applyFill="1" applyBorder="1" applyAlignment="1" applyProtection="1">
      <alignment horizontal="center" vertical="center" shrinkToFit="1"/>
      <protection locked="0"/>
    </xf>
    <xf numFmtId="0" fontId="8" fillId="0" borderId="43"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0" borderId="24" xfId="0" applyFont="1" applyBorder="1" applyAlignment="1">
      <alignment horizontal="center" vertical="center" shrinkToFit="1"/>
    </xf>
    <xf numFmtId="49" fontId="8" fillId="3" borderId="65" xfId="0" applyNumberFormat="1"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8" fillId="3" borderId="30" xfId="0" applyFont="1" applyFill="1" applyBorder="1" applyAlignment="1" applyProtection="1">
      <alignment horizontal="center" vertical="center"/>
      <protection locked="0"/>
    </xf>
    <xf numFmtId="0" fontId="8" fillId="0" borderId="138" xfId="0" applyFont="1" applyBorder="1" applyAlignment="1">
      <alignment horizontal="center" vertical="center" shrinkToFit="1"/>
    </xf>
    <xf numFmtId="0" fontId="8" fillId="0" borderId="139" xfId="0" applyFont="1" applyBorder="1" applyAlignment="1">
      <alignment horizontal="center" vertical="center" shrinkToFit="1"/>
    </xf>
    <xf numFmtId="0" fontId="15" fillId="0" borderId="125" xfId="0" applyFont="1" applyBorder="1" applyAlignment="1">
      <alignment horizontal="left" vertical="center"/>
    </xf>
    <xf numFmtId="0" fontId="15" fillId="0" borderId="126" xfId="0" applyFont="1" applyBorder="1" applyAlignment="1">
      <alignment horizontal="left" vertical="center"/>
    </xf>
    <xf numFmtId="0" fontId="15" fillId="0" borderId="127" xfId="0" applyFont="1" applyBorder="1" applyAlignment="1">
      <alignment horizontal="left" vertical="center"/>
    </xf>
    <xf numFmtId="49" fontId="8" fillId="3" borderId="43" xfId="0" applyNumberFormat="1" applyFont="1" applyFill="1" applyBorder="1" applyAlignment="1" applyProtection="1">
      <alignment horizontal="center" vertical="center"/>
      <protection locked="0"/>
    </xf>
    <xf numFmtId="49" fontId="8" fillId="3" borderId="17"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0" fontId="8" fillId="0" borderId="43" xfId="0" applyFont="1" applyBorder="1" applyAlignment="1">
      <alignment horizontal="center" vertical="center"/>
    </xf>
    <xf numFmtId="0" fontId="8" fillId="0" borderId="17" xfId="0" applyFont="1" applyBorder="1" applyAlignment="1">
      <alignment horizontal="center" vertical="center"/>
    </xf>
    <xf numFmtId="0" fontId="8" fillId="0" borderId="52" xfId="0" applyFont="1" applyFill="1" applyBorder="1" applyAlignment="1">
      <alignment horizontal="center" vertical="center"/>
    </xf>
    <xf numFmtId="38" fontId="8" fillId="3" borderId="24" xfId="4" applyFont="1" applyFill="1" applyBorder="1" applyAlignment="1" applyProtection="1">
      <alignment horizontal="right" vertical="center"/>
      <protection locked="0"/>
    </xf>
    <xf numFmtId="177" fontId="8" fillId="3" borderId="56" xfId="0" applyNumberFormat="1" applyFont="1" applyFill="1" applyBorder="1" applyAlignment="1" applyProtection="1">
      <alignment horizontal="center" vertical="center"/>
      <protection locked="0"/>
    </xf>
    <xf numFmtId="177" fontId="8" fillId="3" borderId="18" xfId="0" applyNumberFormat="1" applyFont="1" applyFill="1" applyBorder="1" applyAlignment="1" applyProtection="1">
      <alignment horizontal="center" vertical="center"/>
      <protection locked="0"/>
    </xf>
    <xf numFmtId="177" fontId="8" fillId="3" borderId="57" xfId="0" applyNumberFormat="1" applyFont="1" applyFill="1" applyBorder="1" applyAlignment="1" applyProtection="1">
      <alignment horizontal="center" vertical="center"/>
      <protection locked="0"/>
    </xf>
    <xf numFmtId="0" fontId="15" fillId="0" borderId="125" xfId="0" applyFont="1" applyBorder="1" applyAlignment="1">
      <alignment horizontal="center" vertical="center"/>
    </xf>
    <xf numFmtId="0" fontId="15" fillId="0" borderId="126" xfId="0" applyFont="1" applyBorder="1" applyAlignment="1">
      <alignment horizontal="center" vertical="center"/>
    </xf>
    <xf numFmtId="0" fontId="8" fillId="0" borderId="30" xfId="0" applyFont="1" applyBorder="1" applyAlignment="1">
      <alignment horizontal="center" vertical="center"/>
    </xf>
    <xf numFmtId="0" fontId="8" fillId="3" borderId="43"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0" borderId="56" xfId="0" applyFont="1" applyBorder="1" applyAlignment="1">
      <alignment horizontal="center" vertical="center"/>
    </xf>
    <xf numFmtId="0" fontId="8" fillId="0" borderId="18" xfId="0" applyFont="1" applyBorder="1" applyAlignment="1">
      <alignment horizontal="center" vertical="center"/>
    </xf>
    <xf numFmtId="0" fontId="8" fillId="0" borderId="57" xfId="0" applyFont="1" applyBorder="1" applyAlignment="1">
      <alignment horizontal="center" vertical="center"/>
    </xf>
    <xf numFmtId="49" fontId="8" fillId="3" borderId="18" xfId="0" applyNumberFormat="1" applyFont="1" applyFill="1" applyBorder="1" applyAlignment="1" applyProtection="1">
      <alignment horizontal="center" vertical="center"/>
      <protection locked="0"/>
    </xf>
    <xf numFmtId="38" fontId="8" fillId="3" borderId="52" xfId="4" applyFont="1" applyFill="1" applyBorder="1" applyAlignment="1" applyProtection="1">
      <alignment horizontal="right" vertical="center"/>
      <protection locked="0"/>
    </xf>
    <xf numFmtId="0" fontId="8" fillId="0" borderId="47" xfId="0" applyFont="1" applyBorder="1" applyAlignment="1">
      <alignment horizontal="distributed" vertical="center" indent="1"/>
    </xf>
    <xf numFmtId="0" fontId="8" fillId="0" borderId="46" xfId="0" applyFont="1" applyBorder="1" applyAlignment="1">
      <alignment horizontal="distributed" vertical="center" indent="1"/>
    </xf>
    <xf numFmtId="0" fontId="8" fillId="0" borderId="123" xfId="0" applyFont="1" applyFill="1" applyBorder="1" applyAlignment="1">
      <alignment horizontal="center" vertical="center"/>
    </xf>
    <xf numFmtId="0" fontId="6" fillId="3" borderId="32" xfId="5" applyFill="1" applyBorder="1" applyAlignment="1" applyProtection="1">
      <alignment horizontal="center" vertical="center"/>
      <protection locked="0"/>
    </xf>
    <xf numFmtId="0" fontId="16" fillId="3" borderId="32" xfId="5" applyFont="1" applyFill="1" applyBorder="1" applyAlignment="1" applyProtection="1">
      <alignment horizontal="center" vertical="center"/>
      <protection locked="0"/>
    </xf>
    <xf numFmtId="0" fontId="16" fillId="3" borderId="33" xfId="5" applyFont="1" applyFill="1" applyBorder="1" applyAlignment="1" applyProtection="1">
      <alignment horizontal="center" vertical="center"/>
      <protection locked="0"/>
    </xf>
    <xf numFmtId="0" fontId="8" fillId="0" borderId="65"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82" xfId="0" applyFont="1" applyBorder="1" applyAlignment="1">
      <alignment horizontal="distributed" vertical="center" indent="1"/>
    </xf>
    <xf numFmtId="38" fontId="8" fillId="3" borderId="32" xfId="4" applyFont="1" applyFill="1" applyBorder="1" applyAlignment="1" applyProtection="1">
      <alignment horizontal="right" vertical="center"/>
      <protection locked="0"/>
    </xf>
    <xf numFmtId="0" fontId="8" fillId="3" borderId="24" xfId="0" applyFont="1" applyFill="1" applyBorder="1" applyAlignment="1" applyProtection="1">
      <alignment horizontal="right" vertical="center"/>
      <protection locked="0"/>
    </xf>
    <xf numFmtId="0" fontId="8" fillId="0" borderId="90" xfId="0" applyFont="1" applyBorder="1" applyAlignment="1">
      <alignment horizontal="distributed" vertical="center" indent="1"/>
    </xf>
    <xf numFmtId="0" fontId="8" fillId="0" borderId="91" xfId="0" applyFont="1" applyBorder="1" applyAlignment="1">
      <alignment horizontal="distributed" vertical="center" indent="1"/>
    </xf>
    <xf numFmtId="0" fontId="8" fillId="0" borderId="92" xfId="0" applyFont="1" applyBorder="1" applyAlignment="1">
      <alignment horizontal="distributed" vertical="center" indent="1"/>
    </xf>
    <xf numFmtId="0" fontId="8" fillId="0" borderId="51" xfId="0" applyFont="1" applyBorder="1" applyAlignment="1">
      <alignment horizontal="distributed" vertical="center" indent="1"/>
    </xf>
    <xf numFmtId="0" fontId="8" fillId="0" borderId="52" xfId="0" applyFont="1" applyBorder="1" applyAlignment="1">
      <alignment horizontal="distributed" vertical="center" indent="1"/>
    </xf>
    <xf numFmtId="0" fontId="8" fillId="0" borderId="28" xfId="0" applyFont="1" applyBorder="1" applyAlignment="1">
      <alignment horizontal="center" vertical="center"/>
    </xf>
    <xf numFmtId="0" fontId="8" fillId="0" borderId="53" xfId="0" applyFont="1" applyBorder="1" applyAlignment="1">
      <alignment horizontal="center" vertical="center"/>
    </xf>
    <xf numFmtId="0" fontId="8" fillId="0" borderId="55" xfId="0" applyFont="1" applyBorder="1" applyAlignment="1">
      <alignment horizontal="center" vertical="center"/>
    </xf>
    <xf numFmtId="0" fontId="8" fillId="0" borderId="59" xfId="0" applyFont="1" applyBorder="1" applyAlignment="1">
      <alignment horizontal="center" vertical="center"/>
    </xf>
    <xf numFmtId="0" fontId="8" fillId="0" borderId="93" xfId="0" applyFont="1" applyBorder="1" applyAlignment="1">
      <alignment horizontal="center" vertical="center"/>
    </xf>
    <xf numFmtId="0" fontId="8" fillId="0" borderId="43" xfId="0" applyFont="1" applyBorder="1" applyAlignment="1">
      <alignment horizontal="distributed" vertical="center" shrinkToFit="1"/>
    </xf>
    <xf numFmtId="0" fontId="8" fillId="0" borderId="17" xfId="0" applyFont="1" applyBorder="1" applyAlignment="1">
      <alignment horizontal="distributed" vertical="center" shrinkToFit="1"/>
    </xf>
    <xf numFmtId="0" fontId="8" fillId="0" borderId="44" xfId="0" applyFont="1" applyBorder="1" applyAlignment="1">
      <alignment horizontal="distributed" vertical="center" shrinkToFit="1"/>
    </xf>
    <xf numFmtId="0" fontId="8" fillId="0" borderId="44" xfId="0" applyFont="1" applyBorder="1" applyAlignment="1">
      <alignment horizontal="center" vertical="center" shrinkToFit="1"/>
    </xf>
    <xf numFmtId="0" fontId="8" fillId="0" borderId="43" xfId="0" applyFont="1" applyBorder="1" applyAlignment="1">
      <alignment horizontal="distributed" vertical="center"/>
    </xf>
    <xf numFmtId="0" fontId="8" fillId="0" borderId="17" xfId="0" applyFont="1" applyBorder="1" applyAlignment="1">
      <alignment horizontal="distributed" vertical="center"/>
    </xf>
    <xf numFmtId="0" fontId="8" fillId="0" borderId="44" xfId="0" applyFont="1" applyBorder="1" applyAlignment="1">
      <alignment horizontal="distributed"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distributed" vertical="center"/>
    </xf>
    <xf numFmtId="0" fontId="8" fillId="0" borderId="30" xfId="0" applyFont="1" applyBorder="1" applyAlignment="1">
      <alignment horizontal="distributed" vertical="center"/>
    </xf>
    <xf numFmtId="0" fontId="8" fillId="0" borderId="145" xfId="0" applyFont="1" applyBorder="1" applyAlignment="1">
      <alignment horizontal="center" vertical="center"/>
    </xf>
    <xf numFmtId="0" fontId="8" fillId="0" borderId="56" xfId="0" applyFont="1" applyBorder="1" applyAlignment="1">
      <alignment horizontal="center" vertical="center" shrinkToFit="1"/>
    </xf>
    <xf numFmtId="0" fontId="8" fillId="0" borderId="53" xfId="0" applyFont="1" applyBorder="1" applyAlignment="1">
      <alignment horizontal="center" vertical="center" shrinkToFit="1"/>
    </xf>
    <xf numFmtId="0" fontId="17" fillId="0" borderId="0" xfId="0" applyFont="1" applyAlignment="1">
      <alignment horizontal="center" vertical="center"/>
    </xf>
    <xf numFmtId="0" fontId="8" fillId="0" borderId="28"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4" xfId="0" applyFont="1" applyBorder="1" applyAlignment="1">
      <alignment horizontal="center" vertical="center"/>
    </xf>
    <xf numFmtId="58" fontId="19" fillId="0" borderId="0" xfId="0" applyNumberFormat="1" applyFont="1" applyAlignment="1">
      <alignment horizontal="distributed" vertical="center" indent="1"/>
    </xf>
    <xf numFmtId="0" fontId="19" fillId="0" borderId="0" xfId="0" applyFont="1" applyAlignment="1">
      <alignment horizontal="distributed" vertical="center" indent="1"/>
    </xf>
    <xf numFmtId="0" fontId="8" fillId="0" borderId="12"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18" xfId="0" applyFont="1" applyBorder="1" applyAlignment="1">
      <alignment horizontal="center" vertical="center" shrinkToFit="1"/>
    </xf>
    <xf numFmtId="0" fontId="22" fillId="0" borderId="43" xfId="0" applyFont="1" applyBorder="1" applyAlignment="1">
      <alignment horizontal="center" vertical="center"/>
    </xf>
    <xf numFmtId="0" fontId="22" fillId="0" borderId="17" xfId="0" applyFont="1" applyBorder="1" applyAlignment="1">
      <alignment horizontal="center" vertical="center"/>
    </xf>
    <xf numFmtId="0" fontId="22" fillId="0" borderId="44" xfId="0" applyFont="1" applyBorder="1" applyAlignment="1">
      <alignment horizontal="center" vertical="center"/>
    </xf>
    <xf numFmtId="0" fontId="8" fillId="0" borderId="62" xfId="0" applyFont="1" applyBorder="1" applyAlignment="1">
      <alignment horizontal="distributed" vertical="center"/>
    </xf>
    <xf numFmtId="0" fontId="8" fillId="0" borderId="63" xfId="0" applyFont="1" applyBorder="1" applyAlignment="1">
      <alignment horizontal="distributed" vertical="center"/>
    </xf>
    <xf numFmtId="0" fontId="8" fillId="0" borderId="64" xfId="0" applyFont="1" applyBorder="1" applyAlignment="1">
      <alignment horizontal="distributed" vertical="center"/>
    </xf>
    <xf numFmtId="0" fontId="8" fillId="0" borderId="65" xfId="0" applyFont="1" applyBorder="1" applyAlignment="1">
      <alignment horizontal="distributed" vertical="center"/>
    </xf>
    <xf numFmtId="0" fontId="8" fillId="0" borderId="23" xfId="0" applyFont="1" applyBorder="1" applyAlignment="1">
      <alignment horizontal="distributed" vertical="center"/>
    </xf>
    <xf numFmtId="0" fontId="8" fillId="0" borderId="38" xfId="0" applyFont="1" applyBorder="1" applyAlignment="1">
      <alignment horizontal="distributed"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44" xfId="0" applyFont="1" applyBorder="1" applyAlignment="1">
      <alignment horizontal="center" vertical="center"/>
    </xf>
    <xf numFmtId="0" fontId="8" fillId="0" borderId="17" xfId="0" applyFont="1" applyBorder="1" applyAlignment="1">
      <alignment vertical="center"/>
    </xf>
    <xf numFmtId="0" fontId="8" fillId="0" borderId="44" xfId="0" applyFont="1" applyBorder="1" applyAlignment="1">
      <alignment vertical="center"/>
    </xf>
    <xf numFmtId="0" fontId="8" fillId="0" borderId="73" xfId="0" applyFont="1" applyBorder="1" applyAlignment="1">
      <alignment horizontal="distributed" vertical="center"/>
    </xf>
    <xf numFmtId="0" fontId="8" fillId="0" borderId="74" xfId="0" applyFont="1" applyBorder="1" applyAlignment="1">
      <alignment horizontal="distributed" vertical="center"/>
    </xf>
    <xf numFmtId="0" fontId="8" fillId="0" borderId="75" xfId="0" applyFont="1" applyBorder="1" applyAlignment="1">
      <alignment horizontal="distributed" vertical="center"/>
    </xf>
    <xf numFmtId="0" fontId="8" fillId="0" borderId="76" xfId="0" applyFont="1" applyBorder="1" applyAlignment="1">
      <alignment horizontal="distributed" vertical="center"/>
    </xf>
    <xf numFmtId="0" fontId="8" fillId="0" borderId="77" xfId="0" applyFont="1" applyBorder="1" applyAlignment="1">
      <alignment horizontal="distributed" vertical="center"/>
    </xf>
    <xf numFmtId="0" fontId="8" fillId="0" borderId="78" xfId="0" applyFont="1" applyBorder="1" applyAlignment="1">
      <alignment horizontal="distributed" vertical="center"/>
    </xf>
    <xf numFmtId="0" fontId="8" fillId="0" borderId="12"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0" xfId="0" applyFont="1" applyAlignment="1">
      <alignment horizontal="center" vertical="center" shrinkToFit="1"/>
    </xf>
    <xf numFmtId="0" fontId="8" fillId="0" borderId="79" xfId="0" applyFont="1" applyBorder="1" applyAlignment="1">
      <alignment horizontal="left" vertical="center" shrinkToFit="1"/>
    </xf>
    <xf numFmtId="0" fontId="8" fillId="0" borderId="67" xfId="0" applyFont="1" applyBorder="1" applyAlignment="1">
      <alignment horizontal="left" vertical="center" shrinkToFit="1"/>
    </xf>
    <xf numFmtId="0" fontId="8" fillId="0" borderId="58" xfId="0" applyFont="1" applyBorder="1" applyAlignment="1">
      <alignment horizontal="center" vertical="center"/>
    </xf>
    <xf numFmtId="0" fontId="25" fillId="0" borderId="130" xfId="0" applyFont="1" applyBorder="1" applyAlignment="1">
      <alignment horizontal="center" vertical="center"/>
    </xf>
    <xf numFmtId="0" fontId="25" fillId="0" borderId="131" xfId="0" applyFont="1" applyBorder="1" applyAlignment="1">
      <alignment horizontal="center" vertical="center"/>
    </xf>
    <xf numFmtId="0" fontId="25" fillId="0" borderId="132" xfId="0" applyFont="1" applyBorder="1" applyAlignment="1">
      <alignment horizontal="center" vertical="center"/>
    </xf>
    <xf numFmtId="0" fontId="25" fillId="0" borderId="133" xfId="0" applyFont="1" applyBorder="1" applyAlignment="1">
      <alignment horizontal="center" vertical="center"/>
    </xf>
    <xf numFmtId="0" fontId="25" fillId="0" borderId="0" xfId="0" applyFont="1" applyBorder="1" applyAlignment="1">
      <alignment horizontal="center" vertical="center"/>
    </xf>
    <xf numFmtId="0" fontId="25" fillId="0" borderId="134" xfId="0" applyFont="1" applyBorder="1" applyAlignment="1">
      <alignment horizontal="center" vertical="center"/>
    </xf>
    <xf numFmtId="0" fontId="25" fillId="0" borderId="135" xfId="0" applyFont="1" applyBorder="1" applyAlignment="1">
      <alignment horizontal="center" vertical="center"/>
    </xf>
    <xf numFmtId="0" fontId="25" fillId="0" borderId="136" xfId="0" applyFont="1" applyBorder="1" applyAlignment="1">
      <alignment horizontal="center" vertical="center"/>
    </xf>
    <xf numFmtId="0" fontId="25" fillId="0" borderId="137" xfId="0" applyFont="1" applyBorder="1" applyAlignment="1">
      <alignment horizontal="center" vertical="center"/>
    </xf>
    <xf numFmtId="0" fontId="11" fillId="0" borderId="42" xfId="0" applyFont="1" applyBorder="1" applyAlignment="1">
      <alignment horizontal="left" indent="5"/>
    </xf>
    <xf numFmtId="0" fontId="11" fillId="0" borderId="40" xfId="0" applyFont="1" applyBorder="1" applyAlignment="1">
      <alignment horizontal="left" indent="5"/>
    </xf>
    <xf numFmtId="0" fontId="11" fillId="0" borderId="41" xfId="0" applyFont="1" applyBorder="1" applyAlignment="1">
      <alignment horizontal="left" indent="5"/>
    </xf>
    <xf numFmtId="0" fontId="11" fillId="0" borderId="39" xfId="0" applyFont="1" applyBorder="1" applyAlignment="1">
      <alignment horizontal="distributed" vertical="center" wrapText="1" indent="1"/>
    </xf>
    <xf numFmtId="0" fontId="11" fillId="0" borderId="40" xfId="0" applyFont="1" applyBorder="1" applyAlignment="1">
      <alignment horizontal="distributed" vertical="center" wrapText="1" indent="1"/>
    </xf>
    <xf numFmtId="0" fontId="11" fillId="0" borderId="41" xfId="0" applyFont="1" applyBorder="1" applyAlignment="1">
      <alignment horizontal="distributed" vertical="center" wrapText="1" indent="1"/>
    </xf>
    <xf numFmtId="0" fontId="11" fillId="0" borderId="81" xfId="0" applyNumberFormat="1" applyFont="1" applyBorder="1" applyAlignment="1">
      <alignment horizontal="center" vertical="center"/>
    </xf>
    <xf numFmtId="0" fontId="11" fillId="0" borderId="25" xfId="0" applyNumberFormat="1" applyFont="1" applyBorder="1" applyAlignment="1">
      <alignment horizontal="center" vertical="center"/>
    </xf>
    <xf numFmtId="0" fontId="11" fillId="0" borderId="42" xfId="0" applyFont="1" applyBorder="1" applyAlignment="1">
      <alignment horizontal="left" indent="1"/>
    </xf>
    <xf numFmtId="0" fontId="11" fillId="0" borderId="40" xfId="0" applyFont="1" applyBorder="1" applyAlignment="1">
      <alignment horizontal="left" indent="1"/>
    </xf>
    <xf numFmtId="0" fontId="11" fillId="0" borderId="41" xfId="0" applyFont="1" applyBorder="1" applyAlignment="1">
      <alignment horizontal="left" indent="1"/>
    </xf>
    <xf numFmtId="0" fontId="11" fillId="0" borderId="82" xfId="0" applyFont="1" applyBorder="1" applyAlignment="1">
      <alignment horizontal="distributed" indent="1"/>
    </xf>
    <xf numFmtId="0" fontId="11" fillId="0" borderId="63" xfId="0" applyFont="1" applyBorder="1" applyAlignment="1">
      <alignment horizontal="distributed" indent="1"/>
    </xf>
    <xf numFmtId="0" fontId="11" fillId="0" borderId="64" xfId="0" applyFont="1" applyBorder="1" applyAlignment="1">
      <alignment horizontal="distributed" indent="1"/>
    </xf>
    <xf numFmtId="176" fontId="11" fillId="0" borderId="84" xfId="0" applyNumberFormat="1" applyFont="1" applyBorder="1" applyAlignment="1">
      <alignment horizontal="center" vertical="center"/>
    </xf>
    <xf numFmtId="176" fontId="11" fillId="0" borderId="18" xfId="0" applyNumberFormat="1" applyFont="1" applyBorder="1" applyAlignment="1">
      <alignment horizontal="center" vertical="center"/>
    </xf>
    <xf numFmtId="176" fontId="11" fillId="0" borderId="57" xfId="0" applyNumberFormat="1" applyFont="1" applyBorder="1" applyAlignment="1">
      <alignment horizontal="center" vertical="center"/>
    </xf>
    <xf numFmtId="0" fontId="11" fillId="0" borderId="39" xfId="0" applyFont="1" applyBorder="1" applyAlignment="1">
      <alignment horizontal="distributed" indent="1"/>
    </xf>
    <xf numFmtId="0" fontId="11" fillId="0" borderId="40" xfId="0" applyFont="1" applyBorder="1" applyAlignment="1">
      <alignment horizontal="distributed" indent="1"/>
    </xf>
    <xf numFmtId="0" fontId="11" fillId="0" borderId="85" xfId="0" applyFont="1" applyBorder="1" applyAlignment="1">
      <alignment horizontal="distributed" indent="1"/>
    </xf>
    <xf numFmtId="0" fontId="11" fillId="0" borderId="68" xfId="0" applyFont="1" applyBorder="1" applyAlignment="1">
      <alignment horizontal="distributed" vertical="center"/>
    </xf>
    <xf numFmtId="0" fontId="11" fillId="0" borderId="25" xfId="0" applyFont="1" applyBorder="1" applyAlignment="1">
      <alignment horizontal="distributed" vertical="center"/>
    </xf>
    <xf numFmtId="0" fontId="11" fillId="0" borderId="68" xfId="0" applyFont="1" applyBorder="1" applyAlignment="1">
      <alignment horizontal="distributed" vertical="top" indent="1"/>
    </xf>
    <xf numFmtId="0" fontId="11" fillId="0" borderId="25" xfId="0" applyFont="1" applyBorder="1" applyAlignment="1">
      <alignment horizontal="distributed" vertical="top" indent="1"/>
    </xf>
    <xf numFmtId="0" fontId="11" fillId="0" borderId="82" xfId="0" applyFont="1" applyBorder="1" applyAlignment="1">
      <alignment horizontal="left" vertical="center"/>
    </xf>
    <xf numFmtId="0" fontId="11" fillId="0" borderId="63" xfId="0" applyFont="1" applyBorder="1" applyAlignment="1">
      <alignment horizontal="left" vertical="center"/>
    </xf>
    <xf numFmtId="0" fontId="11" fillId="0" borderId="80" xfId="0" applyFont="1" applyBorder="1" applyAlignment="1">
      <alignment horizontal="left" vertical="center"/>
    </xf>
    <xf numFmtId="0" fontId="11" fillId="0" borderId="68" xfId="0" applyFont="1" applyBorder="1" applyAlignment="1">
      <alignment horizontal="left" vertical="center"/>
    </xf>
    <xf numFmtId="0" fontId="11" fillId="0" borderId="25" xfId="0" applyFont="1" applyBorder="1" applyAlignment="1">
      <alignment horizontal="left" vertical="center"/>
    </xf>
    <xf numFmtId="0" fontId="11" fillId="0" borderId="69" xfId="0" applyFont="1" applyBorder="1" applyAlignment="1">
      <alignment horizontal="left" vertical="center"/>
    </xf>
    <xf numFmtId="0" fontId="11" fillId="0" borderId="84" xfId="0" applyFont="1" applyBorder="1" applyAlignment="1">
      <alignment horizontal="center" vertical="center"/>
    </xf>
    <xf numFmtId="0" fontId="11" fillId="0" borderId="18" xfId="0" applyFont="1" applyBorder="1" applyAlignment="1">
      <alignment horizontal="center" vertical="center"/>
    </xf>
    <xf numFmtId="0" fontId="11" fillId="0" borderId="83" xfId="0" applyFont="1" applyBorder="1" applyAlignment="1">
      <alignment horizontal="center" vertical="center"/>
    </xf>
    <xf numFmtId="176" fontId="11" fillId="0" borderId="83" xfId="0" applyNumberFormat="1" applyFont="1" applyBorder="1" applyAlignment="1">
      <alignment horizontal="center" vertical="center"/>
    </xf>
    <xf numFmtId="0" fontId="11" fillId="0" borderId="87" xfId="0" applyFont="1" applyBorder="1" applyAlignment="1">
      <alignment horizontal="left" vertical="center" indent="1"/>
    </xf>
    <xf numFmtId="0" fontId="11" fillId="0" borderId="0" xfId="0" applyFont="1" applyBorder="1" applyAlignment="1">
      <alignment horizontal="left" vertical="center" indent="1"/>
    </xf>
    <xf numFmtId="0" fontId="11" fillId="0" borderId="88" xfId="0" applyFont="1" applyBorder="1" applyAlignment="1">
      <alignment horizontal="left" vertical="center" indent="1"/>
    </xf>
    <xf numFmtId="0" fontId="11" fillId="0" borderId="81" xfId="0" applyFont="1" applyBorder="1" applyAlignment="1">
      <alignment horizontal="left" vertical="center" indent="1"/>
    </xf>
    <xf numFmtId="0" fontId="11" fillId="0" borderId="25" xfId="0" applyFont="1" applyBorder="1" applyAlignment="1">
      <alignment horizontal="left" vertical="center" indent="1"/>
    </xf>
    <xf numFmtId="0" fontId="11" fillId="0" borderId="69" xfId="0" applyFont="1" applyBorder="1" applyAlignment="1">
      <alignment horizontal="left" vertical="center" indent="1"/>
    </xf>
    <xf numFmtId="0" fontId="11" fillId="0" borderId="62" xfId="0" applyFont="1" applyBorder="1" applyAlignment="1">
      <alignment horizontal="left" vertical="center" indent="1"/>
    </xf>
    <xf numFmtId="0" fontId="11" fillId="0" borderId="63" xfId="0" applyFont="1" applyBorder="1" applyAlignment="1">
      <alignment horizontal="left" vertical="center" indent="1"/>
    </xf>
    <xf numFmtId="0" fontId="11" fillId="0" borderId="80" xfId="0" applyFont="1" applyBorder="1" applyAlignment="1">
      <alignment horizontal="left" vertical="center" indent="1"/>
    </xf>
    <xf numFmtId="0" fontId="11" fillId="0" borderId="56" xfId="0" applyFont="1" applyBorder="1" applyAlignment="1">
      <alignment horizontal="center" vertical="center"/>
    </xf>
    <xf numFmtId="0" fontId="11" fillId="0" borderId="69" xfId="0" applyNumberFormat="1" applyFont="1" applyBorder="1" applyAlignment="1">
      <alignment horizontal="center" vertical="center"/>
    </xf>
    <xf numFmtId="0" fontId="11" fillId="0" borderId="84" xfId="0" applyNumberFormat="1" applyFont="1" applyBorder="1" applyAlignment="1">
      <alignment horizontal="center" vertical="center"/>
    </xf>
    <xf numFmtId="0" fontId="11" fillId="0" borderId="83" xfId="0" applyNumberFormat="1" applyFont="1" applyBorder="1" applyAlignment="1">
      <alignment horizontal="center" vertical="center"/>
    </xf>
    <xf numFmtId="0" fontId="11" fillId="0" borderId="60" xfId="0" applyFont="1" applyBorder="1" applyAlignment="1">
      <alignment horizontal="distributed" vertical="center" indent="1"/>
    </xf>
    <xf numFmtId="0" fontId="11" fillId="0" borderId="86" xfId="0" applyFont="1" applyBorder="1" applyAlignment="1">
      <alignment horizontal="distributed" vertical="center" indent="1"/>
    </xf>
    <xf numFmtId="58" fontId="11" fillId="0" borderId="0" xfId="0" applyNumberFormat="1" applyFont="1" applyAlignment="1">
      <alignment horizontal="right" vertical="center" wrapText="1" indent="1"/>
    </xf>
    <xf numFmtId="0" fontId="19" fillId="0" borderId="25" xfId="0" applyFont="1" applyBorder="1" applyAlignment="1">
      <alignment horizontal="center" vertical="center"/>
    </xf>
    <xf numFmtId="0" fontId="11" fillId="0" borderId="25" xfId="0" applyFont="1" applyBorder="1" applyAlignment="1">
      <alignment horizontal="center" vertical="center"/>
    </xf>
    <xf numFmtId="0" fontId="11" fillId="0" borderId="0" xfId="0" applyFont="1" applyAlignment="1">
      <alignment horizontal="left" vertical="center" wrapText="1" shrinkToFit="1"/>
    </xf>
    <xf numFmtId="0" fontId="11" fillId="0" borderId="0" xfId="0" applyFont="1" applyAlignment="1">
      <alignment horizontal="left" vertical="center" indent="3" shrinkToFit="1"/>
    </xf>
    <xf numFmtId="0" fontId="11" fillId="0" borderId="62" xfId="0" applyFont="1" applyBorder="1" applyAlignment="1">
      <alignment horizontal="distributed" vertical="distributed" textRotation="255" indent="5"/>
    </xf>
    <xf numFmtId="0" fontId="11" fillId="0" borderId="63" xfId="0" applyFont="1" applyBorder="1" applyAlignment="1">
      <alignment horizontal="distributed" vertical="distributed" textRotation="255" indent="5"/>
    </xf>
    <xf numFmtId="0" fontId="11" fillId="0" borderId="64" xfId="0" applyFont="1" applyBorder="1" applyAlignment="1">
      <alignment horizontal="distributed" vertical="distributed" textRotation="255" indent="5"/>
    </xf>
    <xf numFmtId="0" fontId="11" fillId="0" borderId="87" xfId="0" applyFont="1" applyBorder="1" applyAlignment="1">
      <alignment horizontal="distributed" vertical="distributed" textRotation="255" indent="5"/>
    </xf>
    <xf numFmtId="0" fontId="11" fillId="0" borderId="0" xfId="0" applyFont="1" applyBorder="1" applyAlignment="1">
      <alignment horizontal="distributed" vertical="distributed" textRotation="255" indent="5"/>
    </xf>
    <xf numFmtId="0" fontId="11" fillId="0" borderId="36" xfId="0" applyFont="1" applyBorder="1" applyAlignment="1">
      <alignment horizontal="distributed" vertical="distributed" textRotation="255" indent="5"/>
    </xf>
    <xf numFmtId="0" fontId="11" fillId="0" borderId="65" xfId="0" applyFont="1" applyBorder="1" applyAlignment="1">
      <alignment horizontal="distributed" vertical="distributed" textRotation="255" indent="5"/>
    </xf>
    <xf numFmtId="0" fontId="11" fillId="0" borderId="23" xfId="0" applyFont="1" applyBorder="1" applyAlignment="1">
      <alignment horizontal="distributed" vertical="distributed" textRotation="255" indent="5"/>
    </xf>
    <xf numFmtId="0" fontId="11" fillId="0" borderId="38" xfId="0" applyFont="1" applyBorder="1" applyAlignment="1">
      <alignment horizontal="distributed" vertical="distributed" textRotation="255" indent="5"/>
    </xf>
    <xf numFmtId="0" fontId="11" fillId="0" borderId="46" xfId="0" applyFont="1" applyBorder="1" applyAlignment="1">
      <alignment horizontal="center"/>
    </xf>
    <xf numFmtId="0" fontId="11" fillId="0" borderId="89" xfId="0" applyFont="1" applyBorder="1" applyAlignment="1">
      <alignment horizontal="center"/>
    </xf>
    <xf numFmtId="0" fontId="11" fillId="0" borderId="34" xfId="0" applyFont="1" applyBorder="1" applyAlignment="1">
      <alignment horizontal="center"/>
    </xf>
    <xf numFmtId="0" fontId="11" fillId="0" borderId="0" xfId="0" applyFont="1" applyAlignment="1">
      <alignment horizontal="center" vertical="center"/>
    </xf>
    <xf numFmtId="0" fontId="8" fillId="0" borderId="0" xfId="0" applyFont="1" applyAlignment="1">
      <alignment horizontal="left" vertical="center" shrinkToFit="1"/>
    </xf>
    <xf numFmtId="0" fontId="8" fillId="0" borderId="0" xfId="0" applyFont="1" applyAlignment="1">
      <alignment horizontal="left" vertical="center" wrapText="1"/>
    </xf>
    <xf numFmtId="49" fontId="8" fillId="0" borderId="0" xfId="0" applyNumberFormat="1" applyFont="1" applyAlignment="1">
      <alignment horizontal="left" vertical="center" wrapText="1"/>
    </xf>
    <xf numFmtId="0" fontId="33" fillId="0" borderId="15" xfId="2" applyNumberFormat="1" applyFont="1" applyBorder="1" applyAlignment="1">
      <alignment horizontal="center" vertical="center" shrinkToFit="1"/>
    </xf>
    <xf numFmtId="0" fontId="33" fillId="0" borderId="13" xfId="2" applyNumberFormat="1" applyFont="1" applyBorder="1" applyAlignment="1">
      <alignment horizontal="center" vertical="center" shrinkToFit="1"/>
    </xf>
    <xf numFmtId="0" fontId="33" fillId="0" borderId="105" xfId="2" applyNumberFormat="1" applyFont="1" applyBorder="1" applyAlignment="1">
      <alignment horizontal="center" vertical="center" shrinkToFit="1"/>
    </xf>
    <xf numFmtId="0" fontId="33" fillId="0" borderId="113" xfId="2" applyNumberFormat="1" applyFont="1" applyBorder="1" applyAlignment="1">
      <alignment horizontal="center" vertical="center" shrinkToFit="1"/>
    </xf>
    <xf numFmtId="0" fontId="33" fillId="0" borderId="14" xfId="2" applyNumberFormat="1" applyFont="1" applyBorder="1" applyAlignment="1">
      <alignment horizontal="center" vertical="center" shrinkToFit="1"/>
    </xf>
    <xf numFmtId="0" fontId="33" fillId="0" borderId="121" xfId="2" applyNumberFormat="1" applyFont="1" applyBorder="1" applyAlignment="1">
      <alignment horizontal="center" vertical="center" shrinkToFit="1"/>
    </xf>
    <xf numFmtId="0" fontId="34" fillId="0" borderId="104" xfId="2" applyNumberFormat="1" applyFont="1" applyBorder="1" applyAlignment="1">
      <alignment horizontal="center" vertical="center" shrinkToFit="1"/>
    </xf>
    <xf numFmtId="0" fontId="34" fillId="0" borderId="11" xfId="2" applyNumberFormat="1" applyFont="1" applyBorder="1" applyAlignment="1">
      <alignment horizontal="center" vertical="center" shrinkToFit="1"/>
    </xf>
    <xf numFmtId="0" fontId="33" fillId="0" borderId="104" xfId="2" applyNumberFormat="1" applyFont="1" applyBorder="1" applyAlignment="1">
      <alignment horizontal="center" vertical="center" shrinkToFit="1"/>
    </xf>
    <xf numFmtId="0" fontId="33" fillId="0" borderId="142" xfId="2" applyNumberFormat="1" applyFont="1" applyBorder="1" applyAlignment="1">
      <alignment horizontal="center" vertical="center" shrinkToFit="1"/>
    </xf>
    <xf numFmtId="0" fontId="33" fillId="0" borderId="55" xfId="2" applyNumberFormat="1" applyFont="1" applyBorder="1" applyAlignment="1">
      <alignment horizontal="center" vertical="center" shrinkToFit="1"/>
    </xf>
    <xf numFmtId="0" fontId="34" fillId="0" borderId="14" xfId="2" applyNumberFormat="1" applyFont="1" applyBorder="1" applyAlignment="1">
      <alignment horizontal="center" vertical="center" shrinkToFit="1"/>
    </xf>
    <xf numFmtId="0" fontId="34" fillId="0" borderId="109" xfId="2" applyNumberFormat="1" applyFont="1" applyBorder="1" applyAlignment="1">
      <alignment horizontal="center" vertical="center" shrinkToFit="1"/>
    </xf>
    <xf numFmtId="0" fontId="33" fillId="0" borderId="114" xfId="2" applyNumberFormat="1" applyFont="1" applyBorder="1" applyAlignment="1">
      <alignment horizontal="center" vertical="center" shrinkToFit="1"/>
    </xf>
    <xf numFmtId="0" fontId="33" fillId="0" borderId="112" xfId="2" applyNumberFormat="1" applyFont="1" applyBorder="1" applyAlignment="1">
      <alignment horizontal="center" vertical="center" shrinkToFit="1"/>
    </xf>
    <xf numFmtId="0" fontId="33" fillId="0" borderId="143" xfId="2" applyNumberFormat="1" applyFont="1" applyBorder="1" applyAlignment="1">
      <alignment horizontal="center" vertical="center" shrinkToFit="1"/>
    </xf>
    <xf numFmtId="0" fontId="33" fillId="0" borderId="58" xfId="2" applyNumberFormat="1" applyFont="1" applyBorder="1" applyAlignment="1">
      <alignment horizontal="center" vertical="center" shrinkToFit="1"/>
    </xf>
    <xf numFmtId="0" fontId="34" fillId="0" borderId="20" xfId="2" applyNumberFormat="1" applyFont="1" applyBorder="1" applyAlignment="1">
      <alignment horizontal="center" vertical="center" shrinkToFit="1"/>
    </xf>
    <xf numFmtId="0" fontId="34" fillId="0" borderId="142" xfId="2" applyNumberFormat="1" applyFont="1" applyBorder="1" applyAlignment="1">
      <alignment horizontal="center" vertical="center" shrinkToFit="1"/>
    </xf>
    <xf numFmtId="0" fontId="34" fillId="0" borderId="21" xfId="2" applyNumberFormat="1" applyFont="1" applyBorder="1" applyAlignment="1">
      <alignment horizontal="center" vertical="center" shrinkToFit="1"/>
    </xf>
    <xf numFmtId="0" fontId="34" fillId="0" borderId="143" xfId="2" applyNumberFormat="1" applyFont="1" applyBorder="1" applyAlignment="1">
      <alignment horizontal="center" vertical="center" shrinkToFit="1"/>
    </xf>
    <xf numFmtId="49" fontId="33" fillId="0" borderId="24" xfId="2" applyNumberFormat="1" applyFont="1" applyBorder="1" applyAlignment="1">
      <alignment horizontal="center" vertical="center" shrinkToFit="1"/>
    </xf>
    <xf numFmtId="0" fontId="12" fillId="0" borderId="0" xfId="2" applyNumberFormat="1" applyFont="1" applyAlignment="1">
      <alignment horizontal="center" vertical="center" shrinkToFit="1"/>
    </xf>
    <xf numFmtId="0" fontId="15" fillId="0" borderId="130" xfId="2" applyNumberFormat="1" applyFont="1" applyBorder="1" applyAlignment="1">
      <alignment horizontal="center" vertical="center" shrinkToFit="1"/>
    </xf>
    <xf numFmtId="0" fontId="15" fillId="0" borderId="131" xfId="2" applyNumberFormat="1" applyFont="1" applyBorder="1" applyAlignment="1">
      <alignment horizontal="center" vertical="center" shrinkToFit="1"/>
    </xf>
    <xf numFmtId="0" fontId="15" fillId="0" borderId="132" xfId="2" applyNumberFormat="1" applyFont="1" applyBorder="1" applyAlignment="1">
      <alignment horizontal="center" vertical="center" shrinkToFit="1"/>
    </xf>
    <xf numFmtId="0" fontId="15" fillId="0" borderId="135" xfId="2" applyNumberFormat="1" applyFont="1" applyBorder="1" applyAlignment="1">
      <alignment horizontal="center" vertical="center" shrinkToFit="1"/>
    </xf>
    <xf numFmtId="0" fontId="15" fillId="0" borderId="136" xfId="2" applyNumberFormat="1" applyFont="1" applyBorder="1" applyAlignment="1">
      <alignment horizontal="center" vertical="center" shrinkToFit="1"/>
    </xf>
    <xf numFmtId="0" fontId="15" fillId="0" borderId="137" xfId="2" applyNumberFormat="1" applyFont="1" applyBorder="1" applyAlignment="1">
      <alignment horizontal="center" vertical="center" shrinkToFit="1"/>
    </xf>
    <xf numFmtId="0" fontId="30" fillId="0" borderId="60" xfId="2" applyNumberFormat="1" applyFont="1" applyBorder="1" applyAlignment="1">
      <alignment horizontal="center" vertical="center" shrinkToFit="1"/>
    </xf>
    <xf numFmtId="0" fontId="30" fillId="0" borderId="86" xfId="2" applyNumberFormat="1" applyFont="1" applyBorder="1" applyAlignment="1">
      <alignment horizontal="center" vertical="center" shrinkToFit="1"/>
    </xf>
    <xf numFmtId="0" fontId="30" fillId="0" borderId="61" xfId="2" applyNumberFormat="1" applyFont="1" applyBorder="1" applyAlignment="1">
      <alignment horizontal="center" vertical="center" shrinkToFit="1"/>
    </xf>
    <xf numFmtId="0" fontId="30" fillId="0" borderId="68" xfId="2" applyNumberFormat="1" applyFont="1" applyBorder="1" applyAlignment="1">
      <alignment horizontal="center" vertical="center" shrinkToFit="1"/>
    </xf>
    <xf numFmtId="0" fontId="30" fillId="0" borderId="25" xfId="2" applyNumberFormat="1" applyFont="1" applyBorder="1" applyAlignment="1">
      <alignment horizontal="center" vertical="center" shrinkToFit="1"/>
    </xf>
    <xf numFmtId="0" fontId="30" fillId="0" borderId="69" xfId="2" applyNumberFormat="1" applyFont="1" applyBorder="1" applyAlignment="1">
      <alignment horizontal="center" vertical="center" shrinkToFit="1"/>
    </xf>
    <xf numFmtId="49" fontId="12" fillId="0" borderId="0" xfId="2" applyNumberFormat="1" applyFont="1" applyBorder="1" applyAlignment="1">
      <alignment horizontal="center" vertical="center" shrinkToFit="1"/>
    </xf>
    <xf numFmtId="0" fontId="34" fillId="0" borderId="107" xfId="2" applyNumberFormat="1" applyFont="1" applyBorder="1" applyAlignment="1">
      <alignment horizontal="center" vertical="center" shrinkToFit="1"/>
    </xf>
    <xf numFmtId="0" fontId="34" fillId="0" borderId="108" xfId="2" applyNumberFormat="1" applyFont="1" applyBorder="1" applyAlignment="1">
      <alignment horizontal="center" vertical="center" shrinkToFit="1"/>
    </xf>
    <xf numFmtId="49" fontId="12" fillId="0" borderId="60" xfId="2" applyNumberFormat="1" applyFont="1" applyBorder="1" applyAlignment="1">
      <alignment horizontal="center" vertical="center" shrinkToFit="1"/>
    </xf>
    <xf numFmtId="49" fontId="12" fillId="0" borderId="68" xfId="2" applyNumberFormat="1" applyFont="1" applyBorder="1" applyAlignment="1">
      <alignment horizontal="center" vertical="center" shrinkToFit="1"/>
    </xf>
    <xf numFmtId="49" fontId="12" fillId="0" borderId="56" xfId="2" applyNumberFormat="1" applyFont="1" applyBorder="1" applyAlignment="1">
      <alignment horizontal="center" vertical="center" shrinkToFit="1"/>
    </xf>
    <xf numFmtId="0" fontId="33" fillId="0" borderId="115" xfId="2" applyNumberFormat="1" applyFont="1" applyBorder="1" applyAlignment="1">
      <alignment horizontal="center" vertical="center" shrinkToFit="1"/>
    </xf>
    <xf numFmtId="0" fontId="33" fillId="0" borderId="110" xfId="2" applyNumberFormat="1" applyFont="1" applyBorder="1" applyAlignment="1">
      <alignment horizontal="center" vertical="center" shrinkToFit="1"/>
    </xf>
    <xf numFmtId="0" fontId="33" fillId="0" borderId="117" xfId="2" applyNumberFormat="1" applyFont="1" applyBorder="1" applyAlignment="1">
      <alignment horizontal="center" vertical="center" shrinkToFit="1"/>
    </xf>
    <xf numFmtId="0" fontId="12" fillId="0" borderId="24" xfId="2" applyNumberFormat="1" applyFont="1" applyBorder="1" applyAlignment="1">
      <alignment horizontal="center" vertical="center" shrinkToFit="1"/>
    </xf>
    <xf numFmtId="49" fontId="12" fillId="0" borderId="87" xfId="2" applyNumberFormat="1" applyFont="1" applyBorder="1" applyAlignment="1">
      <alignment horizontal="center" vertical="center" shrinkToFit="1"/>
    </xf>
    <xf numFmtId="49" fontId="12" fillId="0" borderId="0" xfId="2" applyNumberFormat="1" applyFont="1" applyAlignment="1">
      <alignment horizontal="center" vertical="center" shrinkToFit="1"/>
    </xf>
    <xf numFmtId="49" fontId="29" fillId="0" borderId="60" xfId="2" applyNumberFormat="1" applyFont="1" applyBorder="1" applyAlignment="1">
      <alignment horizontal="center" vertical="center" shrinkToFit="1"/>
    </xf>
    <xf numFmtId="49" fontId="29" fillId="0" borderId="86" xfId="2" applyNumberFormat="1" applyFont="1" applyBorder="1" applyAlignment="1">
      <alignment horizontal="center" vertical="center" shrinkToFit="1"/>
    </xf>
    <xf numFmtId="49" fontId="29" fillId="0" borderId="6" xfId="2" applyNumberFormat="1" applyFont="1" applyBorder="1" applyAlignment="1">
      <alignment horizontal="center" vertical="center" shrinkToFit="1"/>
    </xf>
    <xf numFmtId="49" fontId="29" fillId="0" borderId="0" xfId="2" applyNumberFormat="1" applyFont="1" applyBorder="1" applyAlignment="1">
      <alignment horizontal="center" vertical="center" shrinkToFit="1"/>
    </xf>
    <xf numFmtId="0" fontId="33" fillId="0" borderId="61" xfId="2" applyNumberFormat="1" applyFont="1" applyBorder="1" applyAlignment="1">
      <alignment horizontal="center" vertical="center" shrinkToFit="1"/>
    </xf>
    <xf numFmtId="0" fontId="33" fillId="0" borderId="69" xfId="2" applyNumberFormat="1" applyFont="1" applyBorder="1" applyAlignment="1">
      <alignment horizontal="center" vertical="center" shrinkToFit="1"/>
    </xf>
    <xf numFmtId="49" fontId="29" fillId="2" borderId="62" xfId="2" applyNumberFormat="1" applyFont="1" applyFill="1" applyBorder="1" applyAlignment="1">
      <alignment horizontal="center" vertical="center" shrinkToFit="1"/>
    </xf>
    <xf numFmtId="49" fontId="29" fillId="2" borderId="63" xfId="2" applyNumberFormat="1" applyFont="1" applyFill="1" applyBorder="1" applyAlignment="1">
      <alignment horizontal="center" vertical="center" shrinkToFit="1"/>
    </xf>
    <xf numFmtId="49" fontId="29" fillId="2" borderId="87" xfId="2" applyNumberFormat="1" applyFont="1" applyFill="1" applyBorder="1" applyAlignment="1">
      <alignment horizontal="center" vertical="center" shrinkToFit="1"/>
    </xf>
    <xf numFmtId="49" fontId="29" fillId="2" borderId="0" xfId="2" applyNumberFormat="1" applyFont="1" applyFill="1" applyBorder="1" applyAlignment="1">
      <alignment horizontal="center" vertical="center" shrinkToFit="1"/>
    </xf>
    <xf numFmtId="0" fontId="9" fillId="0" borderId="87" xfId="2" applyFont="1" applyBorder="1" applyAlignment="1">
      <alignment vertical="center" shrinkToFit="1"/>
    </xf>
    <xf numFmtId="0" fontId="9" fillId="0" borderId="0" xfId="2" applyFont="1" applyAlignment="1">
      <alignment vertical="center" shrinkToFit="1"/>
    </xf>
    <xf numFmtId="0" fontId="9" fillId="0" borderId="0" xfId="2" applyFont="1" applyBorder="1" applyAlignment="1">
      <alignment vertical="center" shrinkToFit="1"/>
    </xf>
    <xf numFmtId="0" fontId="9" fillId="0" borderId="65" xfId="2" applyFont="1" applyBorder="1" applyAlignment="1">
      <alignment vertical="center" shrinkToFit="1"/>
    </xf>
    <xf numFmtId="0" fontId="9" fillId="0" borderId="23" xfId="2" applyFont="1" applyBorder="1" applyAlignment="1">
      <alignment vertical="center" shrinkToFit="1"/>
    </xf>
    <xf numFmtId="49" fontId="29" fillId="2" borderId="24" xfId="2" applyNumberFormat="1" applyFont="1" applyFill="1" applyBorder="1" applyAlignment="1">
      <alignment horizontal="center" vertical="center" shrinkToFit="1"/>
    </xf>
    <xf numFmtId="49" fontId="29" fillId="2" borderId="80" xfId="2" applyNumberFormat="1" applyFont="1" applyFill="1" applyBorder="1" applyAlignment="1">
      <alignment horizontal="center" vertical="center" shrinkToFit="1"/>
    </xf>
    <xf numFmtId="49" fontId="29" fillId="2" borderId="88" xfId="2" applyNumberFormat="1" applyFont="1" applyFill="1" applyBorder="1" applyAlignment="1">
      <alignment horizontal="center" vertical="center" shrinkToFit="1"/>
    </xf>
    <xf numFmtId="49" fontId="29" fillId="2" borderId="65" xfId="2" applyNumberFormat="1" applyFont="1" applyFill="1" applyBorder="1" applyAlignment="1">
      <alignment horizontal="center" vertical="center" shrinkToFit="1"/>
    </xf>
    <xf numFmtId="49" fontId="29" fillId="2" borderId="23" xfId="2" applyNumberFormat="1" applyFont="1" applyFill="1" applyBorder="1" applyAlignment="1">
      <alignment horizontal="center" vertical="center" shrinkToFit="1"/>
    </xf>
    <xf numFmtId="49" fontId="29" fillId="2" borderId="95" xfId="2" applyNumberFormat="1" applyFont="1" applyFill="1" applyBorder="1" applyAlignment="1">
      <alignment horizontal="center" vertical="center" shrinkToFit="1"/>
    </xf>
    <xf numFmtId="49" fontId="29" fillId="2" borderId="46" xfId="2" applyNumberFormat="1" applyFont="1" applyFill="1" applyBorder="1" applyAlignment="1">
      <alignment horizontal="center" vertical="center" shrinkToFit="1"/>
    </xf>
    <xf numFmtId="0" fontId="33" fillId="0" borderId="24" xfId="2" applyNumberFormat="1" applyFont="1" applyBorder="1" applyAlignment="1">
      <alignment horizontal="center" vertical="center" shrinkToFit="1"/>
    </xf>
    <xf numFmtId="0" fontId="33" fillId="0" borderId="46" xfId="2" applyNumberFormat="1" applyFont="1" applyBorder="1" applyAlignment="1">
      <alignment horizontal="center" vertical="center" shrinkToFit="1"/>
    </xf>
    <xf numFmtId="49" fontId="29" fillId="2" borderId="36" xfId="2" applyNumberFormat="1" applyFont="1" applyFill="1" applyBorder="1" applyAlignment="1">
      <alignment horizontal="center" vertical="center" shrinkToFit="1"/>
    </xf>
    <xf numFmtId="0" fontId="9" fillId="0" borderId="36" xfId="2" applyFont="1" applyBorder="1" applyAlignment="1">
      <alignment vertical="center" shrinkToFit="1"/>
    </xf>
    <xf numFmtId="0" fontId="9" fillId="0" borderId="38" xfId="2" applyFont="1" applyBorder="1" applyAlignment="1">
      <alignment vertical="center" shrinkToFit="1"/>
    </xf>
    <xf numFmtId="49" fontId="13" fillId="2" borderId="50" xfId="2" applyNumberFormat="1" applyFont="1" applyFill="1" applyBorder="1" applyAlignment="1">
      <alignment horizontal="left" vertical="center" shrinkToFit="1"/>
    </xf>
    <xf numFmtId="49" fontId="13" fillId="2" borderId="106" xfId="2" applyNumberFormat="1" applyFont="1" applyFill="1" applyBorder="1" applyAlignment="1">
      <alignment horizontal="left" vertical="center" shrinkToFit="1"/>
    </xf>
    <xf numFmtId="49" fontId="26" fillId="0" borderId="96" xfId="2" applyNumberFormat="1" applyFont="1" applyBorder="1" applyAlignment="1">
      <alignment horizontal="center" vertical="center" shrinkToFit="1"/>
    </xf>
    <xf numFmtId="49" fontId="12" fillId="0" borderId="97" xfId="2" applyNumberFormat="1" applyFont="1" applyBorder="1" applyAlignment="1">
      <alignment horizontal="center" vertical="center" shrinkToFit="1"/>
    </xf>
    <xf numFmtId="49" fontId="12" fillId="0" borderId="98" xfId="2" applyNumberFormat="1" applyFont="1" applyBorder="1" applyAlignment="1">
      <alignment horizontal="center" vertical="center" shrinkToFit="1"/>
    </xf>
    <xf numFmtId="49" fontId="12" fillId="0" borderId="99" xfId="2" applyNumberFormat="1" applyFont="1" applyBorder="1" applyAlignment="1">
      <alignment horizontal="center" vertical="center" shrinkToFit="1"/>
    </xf>
    <xf numFmtId="49" fontId="12" fillId="0" borderId="100" xfId="2" applyNumberFormat="1" applyFont="1" applyBorder="1" applyAlignment="1">
      <alignment horizontal="center" vertical="center" shrinkToFit="1"/>
    </xf>
    <xf numFmtId="49" fontId="12" fillId="0" borderId="101" xfId="2" applyNumberFormat="1" applyFont="1" applyBorder="1" applyAlignment="1">
      <alignment horizontal="center" vertical="center" shrinkToFit="1"/>
    </xf>
    <xf numFmtId="49" fontId="27" fillId="0" borderId="0" xfId="2" applyNumberFormat="1" applyFont="1" applyAlignment="1">
      <alignment horizontal="center" vertical="center" shrinkToFit="1"/>
    </xf>
    <xf numFmtId="49" fontId="12" fillId="0" borderId="0" xfId="2" applyNumberFormat="1" applyFont="1" applyAlignment="1">
      <alignment horizontal="right" vertical="center" shrinkToFit="1"/>
    </xf>
    <xf numFmtId="0" fontId="32" fillId="0" borderId="102" xfId="2" applyNumberFormat="1" applyFont="1" applyBorder="1" applyAlignment="1">
      <alignment horizontal="center" vertical="center"/>
    </xf>
    <xf numFmtId="0" fontId="32" fillId="0" borderId="14" xfId="2" applyNumberFormat="1" applyFont="1" applyBorder="1" applyAlignment="1">
      <alignment horizontal="center" vertical="center"/>
    </xf>
    <xf numFmtId="0" fontId="32" fillId="0" borderId="103" xfId="2" applyNumberFormat="1" applyFont="1" applyBorder="1" applyAlignment="1">
      <alignment horizontal="center" vertical="center"/>
    </xf>
    <xf numFmtId="0" fontId="32" fillId="0" borderId="104" xfId="2" applyNumberFormat="1" applyFont="1" applyBorder="1" applyAlignment="1">
      <alignment horizontal="center" vertical="center"/>
    </xf>
    <xf numFmtId="0" fontId="32" fillId="0" borderId="15" xfId="2" applyNumberFormat="1" applyFont="1" applyBorder="1" applyAlignment="1">
      <alignment horizontal="center" vertical="center"/>
    </xf>
    <xf numFmtId="0" fontId="32" fillId="0" borderId="105" xfId="2" applyNumberFormat="1" applyFont="1" applyBorder="1" applyAlignment="1">
      <alignment horizontal="center" vertical="center"/>
    </xf>
    <xf numFmtId="49" fontId="28" fillId="0" borderId="0" xfId="2" applyNumberFormat="1" applyFont="1" applyAlignment="1">
      <alignment horizontal="center" vertical="center" shrinkToFit="1"/>
    </xf>
    <xf numFmtId="49" fontId="35" fillId="2" borderId="47" xfId="2" applyNumberFormat="1" applyFont="1" applyFill="1" applyBorder="1" applyAlignment="1">
      <alignment horizontal="left" vertical="center" shrinkToFit="1"/>
    </xf>
    <xf numFmtId="49" fontId="35" fillId="2" borderId="111" xfId="2" applyNumberFormat="1" applyFont="1" applyFill="1" applyBorder="1" applyAlignment="1">
      <alignment horizontal="left" vertical="center" shrinkToFit="1"/>
    </xf>
    <xf numFmtId="0" fontId="33" fillId="0" borderId="62" xfId="2" applyNumberFormat="1" applyFont="1" applyBorder="1" applyAlignment="1">
      <alignment horizontal="center" vertical="center" shrinkToFit="1"/>
    </xf>
    <xf numFmtId="0" fontId="33" fillId="0" borderId="81" xfId="2" applyNumberFormat="1" applyFont="1" applyBorder="1" applyAlignment="1">
      <alignment horizontal="center" vertical="center" shrinkToFit="1"/>
    </xf>
    <xf numFmtId="0" fontId="33" fillId="0" borderId="11" xfId="2" applyNumberFormat="1" applyFont="1" applyBorder="1" applyAlignment="1">
      <alignment horizontal="center" vertical="center" shrinkToFit="1"/>
    </xf>
    <xf numFmtId="49" fontId="35" fillId="2" borderId="60" xfId="2" applyNumberFormat="1" applyFont="1" applyFill="1" applyBorder="1" applyAlignment="1">
      <alignment horizontal="center" vertical="center" shrinkToFit="1"/>
    </xf>
    <xf numFmtId="0" fontId="35" fillId="0" borderId="86" xfId="2" applyFont="1" applyBorder="1" applyAlignment="1">
      <alignment horizontal="center" vertical="center" shrinkToFit="1"/>
    </xf>
    <xf numFmtId="0" fontId="35" fillId="0" borderId="61" xfId="2" applyFont="1" applyBorder="1" applyAlignment="1">
      <alignment horizontal="center" vertical="center" shrinkToFit="1"/>
    </xf>
    <xf numFmtId="49" fontId="35" fillId="2" borderId="68" xfId="2" applyNumberFormat="1" applyFont="1" applyFill="1" applyBorder="1" applyAlignment="1">
      <alignment horizontal="center" vertical="center" shrinkToFit="1"/>
    </xf>
    <xf numFmtId="0" fontId="35" fillId="0" borderId="25" xfId="2" applyFont="1" applyBorder="1" applyAlignment="1">
      <alignment horizontal="center" vertical="center" shrinkToFit="1"/>
    </xf>
    <xf numFmtId="0" fontId="35" fillId="0" borderId="69" xfId="2" applyFont="1" applyBorder="1" applyAlignment="1">
      <alignment horizontal="center" vertical="center" shrinkToFit="1"/>
    </xf>
    <xf numFmtId="0" fontId="34" fillId="0" borderId="10" xfId="2" applyNumberFormat="1" applyFont="1" applyBorder="1" applyAlignment="1">
      <alignment horizontal="center" vertical="center" shrinkToFit="1"/>
    </xf>
    <xf numFmtId="49" fontId="31" fillId="2" borderId="50" xfId="2" applyNumberFormat="1" applyFont="1" applyFill="1" applyBorder="1" applyAlignment="1">
      <alignment horizontal="center" vertical="center" shrinkToFit="1"/>
    </xf>
    <xf numFmtId="49" fontId="31" fillId="2" borderId="48" xfId="2" applyNumberFormat="1" applyFont="1" applyFill="1" applyBorder="1" applyAlignment="1">
      <alignment horizontal="center" vertical="center" shrinkToFit="1"/>
    </xf>
    <xf numFmtId="49" fontId="31" fillId="2" borderId="49" xfId="2" applyNumberFormat="1" applyFont="1" applyFill="1" applyBorder="1" applyAlignment="1">
      <alignment horizontal="center" vertical="center" shrinkToFit="1"/>
    </xf>
    <xf numFmtId="49" fontId="31" fillId="2" borderId="111" xfId="2" applyNumberFormat="1" applyFont="1" applyFill="1" applyBorder="1" applyAlignment="1">
      <alignment horizontal="center" vertical="center" shrinkToFit="1"/>
    </xf>
    <xf numFmtId="49" fontId="31" fillId="2" borderId="118" xfId="2" applyNumberFormat="1" applyFont="1" applyFill="1" applyBorder="1" applyAlignment="1">
      <alignment horizontal="center" vertical="center" shrinkToFit="1"/>
    </xf>
    <xf numFmtId="49" fontId="31" fillId="2" borderId="119" xfId="2" applyNumberFormat="1" applyFont="1" applyFill="1" applyBorder="1" applyAlignment="1">
      <alignment horizontal="center" vertical="center" shrinkToFit="1"/>
    </xf>
    <xf numFmtId="0" fontId="33" fillId="0" borderId="60" xfId="2" applyNumberFormat="1" applyFont="1" applyBorder="1" applyAlignment="1">
      <alignment horizontal="center" vertical="center" shrinkToFit="1"/>
    </xf>
    <xf numFmtId="0" fontId="33" fillId="0" borderId="68" xfId="2" applyNumberFormat="1" applyFont="1" applyBorder="1" applyAlignment="1">
      <alignment horizontal="center" vertical="center" shrinkToFit="1"/>
    </xf>
    <xf numFmtId="0" fontId="33" fillId="0" borderId="56" xfId="2" applyNumberFormat="1" applyFont="1" applyBorder="1" applyAlignment="1">
      <alignment horizontal="center" vertical="center" shrinkToFit="1"/>
    </xf>
    <xf numFmtId="0" fontId="33" fillId="0" borderId="53" xfId="2" applyNumberFormat="1" applyFont="1" applyBorder="1" applyAlignment="1">
      <alignment horizontal="center" vertical="center" shrinkToFit="1"/>
    </xf>
    <xf numFmtId="0" fontId="33" fillId="0" borderId="28" xfId="2" applyNumberFormat="1" applyFont="1" applyBorder="1" applyAlignment="1">
      <alignment horizontal="center" vertical="center" shrinkToFit="1"/>
    </xf>
    <xf numFmtId="49" fontId="29" fillId="2" borderId="50" xfId="2" applyNumberFormat="1" applyFont="1" applyFill="1" applyBorder="1" applyAlignment="1">
      <alignment horizontal="center" vertical="center" shrinkToFit="1"/>
    </xf>
    <xf numFmtId="49" fontId="29" fillId="2" borderId="48" xfId="2" applyNumberFormat="1" applyFont="1" applyFill="1" applyBorder="1" applyAlignment="1">
      <alignment horizontal="center" vertical="center" shrinkToFit="1"/>
    </xf>
    <xf numFmtId="49" fontId="29" fillId="2" borderId="49" xfId="2" applyNumberFormat="1" applyFont="1" applyFill="1" applyBorder="1" applyAlignment="1">
      <alignment horizontal="center" vertical="center" shrinkToFit="1"/>
    </xf>
    <xf numFmtId="49" fontId="29" fillId="2" borderId="111" xfId="2" applyNumberFormat="1" applyFont="1" applyFill="1" applyBorder="1" applyAlignment="1">
      <alignment horizontal="center" vertical="center" shrinkToFit="1"/>
    </xf>
    <xf numFmtId="49" fontId="29" fillId="2" borderId="118" xfId="2" applyNumberFormat="1" applyFont="1" applyFill="1" applyBorder="1" applyAlignment="1">
      <alignment horizontal="center" vertical="center" shrinkToFit="1"/>
    </xf>
    <xf numFmtId="49" fontId="29" fillId="2" borderId="119" xfId="2" applyNumberFormat="1" applyFont="1" applyFill="1" applyBorder="1" applyAlignment="1">
      <alignment horizontal="center" vertical="center" shrinkToFit="1"/>
    </xf>
    <xf numFmtId="0" fontId="33" fillId="0" borderId="120" xfId="2" applyNumberFormat="1" applyFont="1" applyBorder="1" applyAlignment="1">
      <alignment horizontal="center" vertical="center" shrinkToFit="1"/>
    </xf>
    <xf numFmtId="0" fontId="33" fillId="0" borderId="87" xfId="2" applyNumberFormat="1" applyFont="1" applyBorder="1" applyAlignment="1">
      <alignment horizontal="center" vertical="center" shrinkToFit="1"/>
    </xf>
    <xf numFmtId="0" fontId="33" fillId="0" borderId="5" xfId="2" applyNumberFormat="1" applyFont="1" applyBorder="1" applyAlignment="1">
      <alignment horizontal="center" vertical="center" shrinkToFit="1"/>
    </xf>
    <xf numFmtId="0" fontId="33" fillId="0" borderId="4" xfId="2" applyNumberFormat="1" applyFont="1" applyBorder="1" applyAlignment="1">
      <alignment horizontal="center" vertical="center" shrinkToFit="1"/>
    </xf>
    <xf numFmtId="0" fontId="36" fillId="0" borderId="15" xfId="2" applyNumberFormat="1" applyFont="1" applyBorder="1" applyAlignment="1">
      <alignment horizontal="center" vertical="center" shrinkToFit="1"/>
    </xf>
    <xf numFmtId="0" fontId="36" fillId="0" borderId="13" xfId="2" applyNumberFormat="1" applyFont="1" applyBorder="1" applyAlignment="1">
      <alignment horizontal="center" vertical="center" shrinkToFit="1"/>
    </xf>
    <xf numFmtId="0" fontId="36" fillId="0" borderId="4" xfId="2" applyNumberFormat="1" applyFont="1" applyBorder="1" applyAlignment="1">
      <alignment horizontal="center" vertical="center" shrinkToFit="1"/>
    </xf>
    <xf numFmtId="0" fontId="36" fillId="0" borderId="5" xfId="2" applyNumberFormat="1" applyFont="1" applyBorder="1" applyAlignment="1">
      <alignment horizontal="center" vertical="center" shrinkToFit="1"/>
    </xf>
    <xf numFmtId="49" fontId="29" fillId="2" borderId="60" xfId="2" applyNumberFormat="1" applyFont="1" applyFill="1" applyBorder="1" applyAlignment="1">
      <alignment horizontal="center" vertical="center" shrinkToFit="1"/>
    </xf>
    <xf numFmtId="49" fontId="29" fillId="2" borderId="86" xfId="2" applyNumberFormat="1" applyFont="1" applyFill="1" applyBorder="1" applyAlignment="1">
      <alignment horizontal="center" vertical="center" shrinkToFit="1"/>
    </xf>
    <xf numFmtId="49" fontId="29" fillId="2" borderId="6" xfId="2" applyNumberFormat="1" applyFont="1" applyFill="1" applyBorder="1" applyAlignment="1">
      <alignment horizontal="center" vertical="center" shrinkToFit="1"/>
    </xf>
    <xf numFmtId="49" fontId="29" fillId="2" borderId="68" xfId="2" applyNumberFormat="1" applyFont="1" applyFill="1" applyBorder="1" applyAlignment="1">
      <alignment horizontal="center" vertical="center" shrinkToFit="1"/>
    </xf>
    <xf numFmtId="49" fontId="29" fillId="2" borderId="25" xfId="2" applyNumberFormat="1" applyFont="1" applyFill="1" applyBorder="1" applyAlignment="1">
      <alignment horizontal="center" vertical="center" shrinkToFit="1"/>
    </xf>
    <xf numFmtId="0" fontId="33" fillId="0" borderId="102" xfId="2" applyNumberFormat="1" applyFont="1" applyBorder="1" applyAlignment="1">
      <alignment horizontal="center" vertical="center" shrinkToFit="1"/>
    </xf>
    <xf numFmtId="0" fontId="33" fillId="0" borderId="103" xfId="2" applyNumberFormat="1" applyFont="1" applyBorder="1" applyAlignment="1">
      <alignment horizontal="center" vertical="center" shrinkToFit="1"/>
    </xf>
    <xf numFmtId="0" fontId="39" fillId="0" borderId="60" xfId="2" applyNumberFormat="1" applyFont="1" applyBorder="1" applyAlignment="1">
      <alignment horizontal="center" vertical="center" shrinkToFit="1"/>
    </xf>
    <xf numFmtId="0" fontId="39" fillId="0" borderId="13" xfId="2" applyNumberFormat="1" applyFont="1" applyBorder="1" applyAlignment="1">
      <alignment horizontal="center" vertical="center" shrinkToFit="1"/>
    </xf>
    <xf numFmtId="0" fontId="39" fillId="0" borderId="68" xfId="2" applyNumberFormat="1" applyFont="1" applyBorder="1" applyAlignment="1">
      <alignment horizontal="center" vertical="center" shrinkToFit="1"/>
    </xf>
    <xf numFmtId="0" fontId="39" fillId="0" borderId="113" xfId="2" applyNumberFormat="1" applyFont="1" applyBorder="1" applyAlignment="1">
      <alignment horizontal="center" vertical="center" shrinkToFit="1"/>
    </xf>
    <xf numFmtId="49" fontId="29" fillId="2" borderId="61" xfId="2" applyNumberFormat="1" applyFont="1" applyFill="1" applyBorder="1" applyAlignment="1">
      <alignment horizontal="center" vertical="center" shrinkToFit="1"/>
    </xf>
    <xf numFmtId="49" fontId="29" fillId="2" borderId="69" xfId="2" applyNumberFormat="1" applyFont="1" applyFill="1" applyBorder="1" applyAlignment="1">
      <alignment horizontal="center" vertical="center" shrinkToFit="1"/>
    </xf>
    <xf numFmtId="0" fontId="33" fillId="0" borderId="6" xfId="2" applyNumberFormat="1" applyFont="1" applyBorder="1" applyAlignment="1">
      <alignment horizontal="center" vertical="center" shrinkToFit="1"/>
    </xf>
    <xf numFmtId="0" fontId="33" fillId="0" borderId="122" xfId="2" applyNumberFormat="1" applyFont="1" applyBorder="1" applyAlignment="1">
      <alignment horizontal="center" vertical="center" shrinkToFit="1"/>
    </xf>
    <xf numFmtId="49" fontId="35" fillId="2" borderId="56" xfId="2" applyNumberFormat="1" applyFont="1" applyFill="1" applyBorder="1" applyAlignment="1">
      <alignment horizontal="center" vertical="center" shrinkToFit="1"/>
    </xf>
    <xf numFmtId="0" fontId="35" fillId="0" borderId="18" xfId="2" applyFont="1" applyBorder="1" applyAlignment="1">
      <alignment horizontal="center" vertical="center" shrinkToFit="1"/>
    </xf>
    <xf numFmtId="0" fontId="35" fillId="0" borderId="57" xfId="2" applyFont="1" applyBorder="1" applyAlignment="1">
      <alignment horizontal="center" vertical="center" shrinkToFit="1"/>
    </xf>
    <xf numFmtId="49" fontId="35" fillId="2" borderId="18" xfId="2" applyNumberFormat="1" applyFont="1" applyFill="1" applyBorder="1" applyAlignment="1">
      <alignment horizontal="center" vertical="center" shrinkToFit="1"/>
    </xf>
    <xf numFmtId="49" fontId="35" fillId="2" borderId="57" xfId="2" applyNumberFormat="1" applyFont="1" applyFill="1" applyBorder="1" applyAlignment="1">
      <alignment horizontal="center" vertical="center" shrinkToFit="1"/>
    </xf>
    <xf numFmtId="0" fontId="34" fillId="0" borderId="103" xfId="2" applyNumberFormat="1" applyFont="1" applyBorder="1" applyAlignment="1">
      <alignment horizontal="center" vertical="center" shrinkToFit="1"/>
    </xf>
    <xf numFmtId="49" fontId="31" fillId="2" borderId="60" xfId="2" applyNumberFormat="1" applyFont="1" applyFill="1" applyBorder="1" applyAlignment="1">
      <alignment horizontal="center" vertical="center" shrinkToFit="1"/>
    </xf>
    <xf numFmtId="49" fontId="31" fillId="2" borderId="86" xfId="2" applyNumberFormat="1" applyFont="1" applyFill="1" applyBorder="1" applyAlignment="1">
      <alignment horizontal="center" vertical="center" shrinkToFit="1"/>
    </xf>
    <xf numFmtId="49" fontId="31" fillId="2" borderId="61" xfId="2" applyNumberFormat="1" applyFont="1" applyFill="1" applyBorder="1" applyAlignment="1">
      <alignment horizontal="center" vertical="center" shrinkToFit="1"/>
    </xf>
    <xf numFmtId="49" fontId="31" fillId="2" borderId="68" xfId="2" applyNumberFormat="1" applyFont="1" applyFill="1" applyBorder="1" applyAlignment="1">
      <alignment horizontal="center" vertical="center" shrinkToFit="1"/>
    </xf>
    <xf numFmtId="49" fontId="31" fillId="2" borderId="25" xfId="2" applyNumberFormat="1" applyFont="1" applyFill="1" applyBorder="1" applyAlignment="1">
      <alignment horizontal="center" vertical="center" shrinkToFit="1"/>
    </xf>
    <xf numFmtId="49" fontId="31" fillId="2" borderId="69" xfId="2" applyNumberFormat="1" applyFont="1" applyFill="1" applyBorder="1" applyAlignment="1">
      <alignment horizontal="center" vertical="center" shrinkToFit="1"/>
    </xf>
    <xf numFmtId="0" fontId="9" fillId="0" borderId="23" xfId="2" applyNumberFormat="1" applyFont="1" applyFill="1" applyBorder="1" applyAlignment="1">
      <alignment horizontal="left" vertical="center" shrinkToFit="1"/>
    </xf>
    <xf numFmtId="0" fontId="33" fillId="0" borderId="63" xfId="2" applyNumberFormat="1" applyFont="1" applyBorder="1" applyAlignment="1">
      <alignment horizontal="center" vertical="center" shrinkToFit="1"/>
    </xf>
    <xf numFmtId="0" fontId="33" fillId="0" borderId="0" xfId="2" applyNumberFormat="1" applyFont="1" applyBorder="1" applyAlignment="1">
      <alignment horizontal="center" vertical="center" shrinkToFit="1"/>
    </xf>
    <xf numFmtId="49" fontId="12" fillId="0" borderId="0" xfId="2" applyNumberFormat="1" applyFont="1" applyFill="1" applyBorder="1" applyAlignment="1">
      <alignment horizontal="center" shrinkToFit="1"/>
    </xf>
    <xf numFmtId="0" fontId="33" fillId="0" borderId="82" xfId="2" applyNumberFormat="1" applyFont="1" applyBorder="1" applyAlignment="1">
      <alignment horizontal="center" vertical="center" shrinkToFit="1"/>
    </xf>
    <xf numFmtId="0" fontId="29" fillId="2" borderId="62" xfId="2" applyFont="1" applyFill="1" applyBorder="1" applyAlignment="1">
      <alignment horizontal="left" vertical="center" shrinkToFit="1"/>
    </xf>
    <xf numFmtId="0" fontId="9" fillId="0" borderId="63" xfId="2" applyFont="1" applyBorder="1" applyAlignment="1">
      <alignment horizontal="left" shrinkToFit="1"/>
    </xf>
    <xf numFmtId="0" fontId="9" fillId="0" borderId="80" xfId="2" applyFont="1" applyBorder="1" applyAlignment="1">
      <alignment horizontal="left" shrinkToFit="1"/>
    </xf>
    <xf numFmtId="0" fontId="9" fillId="0" borderId="65" xfId="2" applyFont="1" applyBorder="1" applyAlignment="1">
      <alignment horizontal="left" shrinkToFit="1"/>
    </xf>
    <xf numFmtId="0" fontId="9" fillId="0" borderId="23" xfId="2" applyFont="1" applyBorder="1" applyAlignment="1">
      <alignment horizontal="left" shrinkToFit="1"/>
    </xf>
    <xf numFmtId="0" fontId="9" fillId="0" borderId="95" xfId="2" applyFont="1" applyBorder="1" applyAlignment="1">
      <alignment horizontal="left" shrinkToFit="1"/>
    </xf>
    <xf numFmtId="0" fontId="33" fillId="0" borderId="86" xfId="2" applyNumberFormat="1" applyFont="1" applyBorder="1" applyAlignment="1">
      <alignment horizontal="center" vertical="center" shrinkToFit="1"/>
    </xf>
    <xf numFmtId="0" fontId="33" fillId="0" borderId="25" xfId="2" applyNumberFormat="1" applyFont="1" applyBorder="1" applyAlignment="1">
      <alignment horizontal="center" vertical="center" shrinkToFit="1"/>
    </xf>
    <xf numFmtId="0" fontId="33" fillId="0" borderId="116" xfId="2" applyNumberFormat="1" applyFont="1" applyBorder="1" applyAlignment="1">
      <alignment horizontal="center" vertical="center" shrinkToFit="1"/>
    </xf>
    <xf numFmtId="0" fontId="29" fillId="2" borderId="62" xfId="2" applyFont="1" applyFill="1" applyBorder="1" applyAlignment="1">
      <alignment horizontal="center" vertical="center" shrinkToFit="1"/>
    </xf>
    <xf numFmtId="0" fontId="29" fillId="2" borderId="63" xfId="2" applyFont="1" applyFill="1" applyBorder="1" applyAlignment="1">
      <alignment horizontal="center" vertical="center" shrinkToFit="1"/>
    </xf>
    <xf numFmtId="0" fontId="29" fillId="2" borderId="80" xfId="2" applyFont="1" applyFill="1" applyBorder="1" applyAlignment="1">
      <alignment horizontal="center" vertical="center" shrinkToFit="1"/>
    </xf>
    <xf numFmtId="0" fontId="29" fillId="2" borderId="65" xfId="2" applyFont="1" applyFill="1" applyBorder="1" applyAlignment="1">
      <alignment horizontal="center" vertical="center" shrinkToFit="1"/>
    </xf>
    <xf numFmtId="0" fontId="29" fillId="2" borderId="23" xfId="2" applyFont="1" applyFill="1" applyBorder="1" applyAlignment="1">
      <alignment horizontal="center" vertical="center" shrinkToFit="1"/>
    </xf>
    <xf numFmtId="0" fontId="29" fillId="2" borderId="95" xfId="2" applyFont="1" applyFill="1" applyBorder="1" applyAlignment="1">
      <alignment horizontal="center" vertical="center" shrinkToFit="1"/>
    </xf>
    <xf numFmtId="0" fontId="9" fillId="0" borderId="63" xfId="2" applyFont="1" applyBorder="1" applyAlignment="1">
      <alignment shrinkToFit="1"/>
    </xf>
    <xf numFmtId="0" fontId="9" fillId="0" borderId="80" xfId="2" applyFont="1" applyBorder="1" applyAlignment="1">
      <alignment shrinkToFit="1"/>
    </xf>
    <xf numFmtId="0" fontId="9" fillId="0" borderId="87" xfId="2" applyFont="1" applyBorder="1" applyAlignment="1">
      <alignment shrinkToFit="1"/>
    </xf>
    <xf numFmtId="0" fontId="9" fillId="0" borderId="0" xfId="2" applyFont="1" applyAlignment="1">
      <alignment shrinkToFit="1"/>
    </xf>
    <xf numFmtId="0" fontId="9" fillId="0" borderId="88" xfId="2" applyFont="1" applyBorder="1" applyAlignment="1">
      <alignment shrinkToFit="1"/>
    </xf>
    <xf numFmtId="0" fontId="9" fillId="0" borderId="65" xfId="2" applyFont="1" applyBorder="1" applyAlignment="1">
      <alignment shrinkToFit="1"/>
    </xf>
    <xf numFmtId="0" fontId="9" fillId="0" borderId="23" xfId="2" applyFont="1" applyBorder="1" applyAlignment="1">
      <alignment shrinkToFit="1"/>
    </xf>
    <xf numFmtId="0" fontId="9" fillId="0" borderId="95" xfId="2" applyFont="1" applyBorder="1" applyAlignment="1">
      <alignment shrinkToFit="1"/>
    </xf>
    <xf numFmtId="49" fontId="29" fillId="2" borderId="60" xfId="2" applyNumberFormat="1" applyFont="1" applyFill="1" applyBorder="1" applyAlignment="1">
      <alignment horizontal="center" vertical="center" wrapText="1" shrinkToFit="1"/>
    </xf>
    <xf numFmtId="49" fontId="29" fillId="2" borderId="86" xfId="2" applyNumberFormat="1" applyFont="1" applyFill="1" applyBorder="1" applyAlignment="1">
      <alignment horizontal="center" vertical="center" wrapText="1" shrinkToFit="1"/>
    </xf>
    <xf numFmtId="49" fontId="29" fillId="2" borderId="61" xfId="2" applyNumberFormat="1" applyFont="1" applyFill="1" applyBorder="1" applyAlignment="1">
      <alignment horizontal="center" vertical="center" wrapText="1" shrinkToFit="1"/>
    </xf>
    <xf numFmtId="49" fontId="29" fillId="2" borderId="6" xfId="2" applyNumberFormat="1" applyFont="1" applyFill="1" applyBorder="1" applyAlignment="1">
      <alignment horizontal="center" vertical="center" wrapText="1" shrinkToFit="1"/>
    </xf>
    <xf numFmtId="49" fontId="29" fillId="2" borderId="0" xfId="2" applyNumberFormat="1" applyFont="1" applyFill="1" applyBorder="1" applyAlignment="1">
      <alignment horizontal="center" vertical="center" wrapText="1" shrinkToFit="1"/>
    </xf>
    <xf numFmtId="49" fontId="29" fillId="2" borderId="88" xfId="2" applyNumberFormat="1" applyFont="1" applyFill="1" applyBorder="1" applyAlignment="1">
      <alignment horizontal="center" vertical="center" wrapText="1" shrinkToFit="1"/>
    </xf>
    <xf numFmtId="0" fontId="9" fillId="0" borderId="6" xfId="2" applyFont="1" applyBorder="1" applyAlignment="1">
      <alignment vertical="center" wrapText="1" shrinkToFit="1"/>
    </xf>
    <xf numFmtId="0" fontId="9" fillId="0" borderId="0" xfId="2" applyFont="1" applyBorder="1" applyAlignment="1">
      <alignment vertical="center" wrapText="1" shrinkToFit="1"/>
    </xf>
    <xf numFmtId="0" fontId="9" fillId="0" borderId="88" xfId="2" applyFont="1" applyBorder="1" applyAlignment="1">
      <alignment vertical="center" wrapText="1" shrinkToFit="1"/>
    </xf>
    <xf numFmtId="0" fontId="9" fillId="0" borderId="68" xfId="2" applyFont="1" applyBorder="1" applyAlignment="1">
      <alignment vertical="center" wrapText="1" shrinkToFit="1"/>
    </xf>
    <xf numFmtId="0" fontId="9" fillId="0" borderId="25" xfId="2" applyFont="1" applyBorder="1" applyAlignment="1">
      <alignment vertical="center" wrapText="1" shrinkToFit="1"/>
    </xf>
    <xf numFmtId="0" fontId="9" fillId="0" borderId="69" xfId="2" applyFont="1" applyBorder="1" applyAlignment="1">
      <alignment vertical="center" wrapText="1" shrinkToFit="1"/>
    </xf>
    <xf numFmtId="0" fontId="9" fillId="0" borderId="63" xfId="2" applyFont="1" applyBorder="1" applyAlignment="1">
      <alignment horizontal="center" vertical="center" shrinkToFit="1"/>
    </xf>
    <xf numFmtId="0" fontId="9" fillId="0" borderId="64" xfId="2" applyFont="1" applyBorder="1" applyAlignment="1">
      <alignment horizontal="center" vertical="center" shrinkToFit="1"/>
    </xf>
    <xf numFmtId="0" fontId="9" fillId="0" borderId="65" xfId="2" applyFont="1" applyBorder="1" applyAlignment="1">
      <alignment horizontal="center" vertical="center" shrinkToFit="1"/>
    </xf>
    <xf numFmtId="0" fontId="9" fillId="0" borderId="23" xfId="2" applyFont="1" applyBorder="1" applyAlignment="1">
      <alignment horizontal="center" vertical="center" shrinkToFit="1"/>
    </xf>
    <xf numFmtId="0" fontId="9" fillId="0" borderId="38" xfId="2" applyFont="1" applyBorder="1" applyAlignment="1">
      <alignment horizontal="center" vertical="center" shrinkToFit="1"/>
    </xf>
    <xf numFmtId="0" fontId="33" fillId="0" borderId="18" xfId="2" applyNumberFormat="1" applyFont="1" applyBorder="1" applyAlignment="1">
      <alignment horizontal="center" vertical="center" shrinkToFit="1"/>
    </xf>
    <xf numFmtId="0" fontId="33" fillId="0" borderId="52" xfId="2" applyNumberFormat="1" applyFont="1" applyBorder="1" applyAlignment="1">
      <alignment horizontal="center" vertical="center" shrinkToFit="1"/>
    </xf>
    <xf numFmtId="0" fontId="33" fillId="0" borderId="123" xfId="2" applyNumberFormat="1" applyFont="1" applyBorder="1" applyAlignment="1">
      <alignment horizontal="center" vertical="center" shrinkToFit="1"/>
    </xf>
    <xf numFmtId="0" fontId="33" fillId="0" borderId="32" xfId="2" applyNumberFormat="1" applyFont="1" applyBorder="1" applyAlignment="1">
      <alignment horizontal="center" vertical="center" shrinkToFit="1"/>
    </xf>
    <xf numFmtId="0" fontId="33" fillId="0" borderId="33" xfId="2" applyNumberFormat="1" applyFont="1" applyBorder="1" applyAlignment="1">
      <alignment horizontal="center" vertical="center" shrinkToFit="1"/>
    </xf>
    <xf numFmtId="0" fontId="40" fillId="0" borderId="0" xfId="2" applyFont="1" applyFill="1" applyAlignment="1">
      <alignment horizontal="left" vertical="center" wrapText="1" shrinkToFit="1"/>
    </xf>
    <xf numFmtId="49" fontId="31" fillId="2" borderId="62" xfId="2" applyNumberFormat="1" applyFont="1" applyFill="1" applyBorder="1" applyAlignment="1">
      <alignment horizontal="center" vertical="center" shrinkToFit="1"/>
    </xf>
    <xf numFmtId="0" fontId="9" fillId="0" borderId="63" xfId="2" applyFont="1" applyBorder="1" applyAlignment="1">
      <alignment vertical="center" shrinkToFit="1"/>
    </xf>
    <xf numFmtId="0" fontId="9" fillId="0" borderId="64" xfId="2" applyFont="1" applyBorder="1" applyAlignment="1">
      <alignment vertical="center" shrinkToFit="1"/>
    </xf>
    <xf numFmtId="0" fontId="9" fillId="0" borderId="64" xfId="2" applyFont="1" applyBorder="1" applyAlignment="1">
      <alignment shrinkToFit="1"/>
    </xf>
    <xf numFmtId="0" fontId="9" fillId="0" borderId="38" xfId="2" applyFont="1" applyBorder="1" applyAlignment="1">
      <alignment shrinkToFit="1"/>
    </xf>
    <xf numFmtId="49" fontId="31" fillId="2" borderId="63" xfId="2" applyNumberFormat="1" applyFont="1" applyFill="1" applyBorder="1" applyAlignment="1">
      <alignment horizontal="center" vertical="center" shrinkToFit="1"/>
    </xf>
    <xf numFmtId="49" fontId="31" fillId="2" borderId="64" xfId="2" applyNumberFormat="1" applyFont="1" applyFill="1" applyBorder="1" applyAlignment="1">
      <alignment horizontal="center" vertical="center" shrinkToFit="1"/>
    </xf>
    <xf numFmtId="49" fontId="31" fillId="2" borderId="81" xfId="2" applyNumberFormat="1" applyFont="1" applyFill="1" applyBorder="1" applyAlignment="1">
      <alignment horizontal="center" vertical="center" shrinkToFit="1"/>
    </xf>
    <xf numFmtId="49" fontId="31" fillId="2" borderId="94" xfId="2" applyNumberFormat="1" applyFont="1" applyFill="1" applyBorder="1" applyAlignment="1">
      <alignment horizontal="center" vertical="center" shrinkToFit="1"/>
    </xf>
    <xf numFmtId="0" fontId="33" fillId="0" borderId="51" xfId="2" applyNumberFormat="1" applyFont="1" applyBorder="1" applyAlignment="1">
      <alignment horizontal="center" vertical="center" shrinkToFit="1"/>
    </xf>
    <xf numFmtId="0" fontId="33" fillId="0" borderId="31" xfId="2" applyNumberFormat="1" applyFont="1" applyBorder="1" applyAlignment="1">
      <alignment horizontal="center" vertical="center" shrinkToFit="1"/>
    </xf>
    <xf numFmtId="0" fontId="39" fillId="0" borderId="52" xfId="2" applyNumberFormat="1" applyFont="1" applyBorder="1" applyAlignment="1">
      <alignment horizontal="center" vertical="center" shrinkToFit="1"/>
    </xf>
    <xf numFmtId="0" fontId="39" fillId="0" borderId="32" xfId="2" applyNumberFormat="1" applyFont="1" applyBorder="1" applyAlignment="1">
      <alignment horizontal="center" vertical="center" shrinkToFit="1"/>
    </xf>
    <xf numFmtId="14" fontId="39" fillId="0" borderId="60" xfId="2" applyNumberFormat="1" applyFont="1" applyFill="1" applyBorder="1" applyAlignment="1">
      <alignment horizontal="center" vertical="center" shrinkToFit="1"/>
    </xf>
    <xf numFmtId="14" fontId="39" fillId="0" borderId="86" xfId="2" applyNumberFormat="1" applyFont="1" applyFill="1" applyBorder="1" applyAlignment="1">
      <alignment horizontal="center" vertical="center" shrinkToFit="1"/>
    </xf>
    <xf numFmtId="14" fontId="39" fillId="0" borderId="61" xfId="2" applyNumberFormat="1" applyFont="1" applyFill="1" applyBorder="1" applyAlignment="1">
      <alignment horizontal="center" vertical="center" shrinkToFit="1"/>
    </xf>
    <xf numFmtId="14" fontId="39" fillId="0" borderId="68" xfId="2" applyNumberFormat="1" applyFont="1" applyFill="1" applyBorder="1" applyAlignment="1">
      <alignment horizontal="center" vertical="center" shrinkToFit="1"/>
    </xf>
    <xf numFmtId="14" fontId="39" fillId="0" borderId="25" xfId="2" applyNumberFormat="1" applyFont="1" applyFill="1" applyBorder="1" applyAlignment="1">
      <alignment horizontal="center" vertical="center" shrinkToFit="1"/>
    </xf>
    <xf numFmtId="14" fontId="39" fillId="0" borderId="69" xfId="2" applyNumberFormat="1" applyFont="1" applyFill="1" applyBorder="1" applyAlignment="1">
      <alignment horizontal="center" vertical="center" shrinkToFit="1"/>
    </xf>
    <xf numFmtId="0" fontId="29" fillId="2" borderId="63" xfId="2" applyFont="1" applyFill="1" applyBorder="1" applyAlignment="1">
      <alignment horizontal="left" vertical="center" shrinkToFit="1"/>
    </xf>
    <xf numFmtId="0" fontId="29" fillId="2" borderId="80" xfId="2" applyFont="1" applyFill="1" applyBorder="1" applyAlignment="1">
      <alignment horizontal="left" vertical="center" shrinkToFit="1"/>
    </xf>
    <xf numFmtId="0" fontId="29" fillId="2" borderId="65" xfId="2" applyFont="1" applyFill="1" applyBorder="1" applyAlignment="1">
      <alignment horizontal="left" vertical="center" shrinkToFit="1"/>
    </xf>
    <xf numFmtId="0" fontId="29" fillId="2" borderId="23" xfId="2" applyFont="1" applyFill="1" applyBorder="1" applyAlignment="1">
      <alignment horizontal="left" vertical="center" shrinkToFit="1"/>
    </xf>
    <xf numFmtId="0" fontId="29" fillId="2" borderId="95" xfId="2" applyFont="1" applyFill="1" applyBorder="1" applyAlignment="1">
      <alignment horizontal="left" vertical="center" shrinkToFit="1"/>
    </xf>
    <xf numFmtId="0" fontId="29" fillId="2" borderId="64" xfId="2" applyFont="1" applyFill="1" applyBorder="1" applyAlignment="1">
      <alignment horizontal="center" vertical="center" shrinkToFit="1"/>
    </xf>
    <xf numFmtId="0" fontId="29" fillId="2" borderId="38" xfId="2" applyFont="1" applyFill="1" applyBorder="1" applyAlignment="1">
      <alignment horizontal="center" vertical="center" shrinkToFit="1"/>
    </xf>
    <xf numFmtId="0" fontId="29" fillId="2" borderId="87" xfId="2" applyFont="1" applyFill="1" applyBorder="1" applyAlignment="1">
      <alignment horizontal="center" vertical="center" shrinkToFit="1"/>
    </xf>
    <xf numFmtId="0" fontId="29" fillId="2" borderId="0" xfId="2" applyFont="1" applyFill="1" applyBorder="1" applyAlignment="1">
      <alignment horizontal="center" vertical="center" shrinkToFit="1"/>
    </xf>
    <xf numFmtId="0" fontId="29" fillId="2" borderId="88" xfId="2" applyFont="1" applyFill="1" applyBorder="1" applyAlignment="1">
      <alignment horizontal="center" vertical="center" shrinkToFit="1"/>
    </xf>
    <xf numFmtId="0" fontId="9" fillId="0" borderId="88" xfId="2" applyFont="1" applyBorder="1" applyAlignment="1">
      <alignment vertical="center" shrinkToFit="1"/>
    </xf>
    <xf numFmtId="0" fontId="9" fillId="0" borderId="95" xfId="2" applyFont="1" applyBorder="1" applyAlignment="1">
      <alignment vertical="center" shrinkToFit="1"/>
    </xf>
    <xf numFmtId="49" fontId="27" fillId="0" borderId="0" xfId="2" applyNumberFormat="1" applyFont="1" applyBorder="1" applyAlignment="1">
      <alignment horizontal="center" vertical="center" shrinkToFit="1"/>
    </xf>
    <xf numFmtId="0" fontId="34" fillId="0" borderId="110" xfId="2" applyNumberFormat="1" applyFont="1" applyBorder="1" applyAlignment="1">
      <alignment horizontal="center" vertical="center" shrinkToFit="1"/>
    </xf>
    <xf numFmtId="0" fontId="34" fillId="0" borderId="117" xfId="2" applyNumberFormat="1" applyFont="1" applyBorder="1" applyAlignment="1">
      <alignment horizontal="center" vertical="center" shrinkToFit="1"/>
    </xf>
    <xf numFmtId="49" fontId="29" fillId="2" borderId="62" xfId="2" applyNumberFormat="1" applyFont="1" applyFill="1" applyBorder="1" applyAlignment="1">
      <alignment horizontal="center" vertical="center" wrapText="1" shrinkToFit="1"/>
    </xf>
    <xf numFmtId="49" fontId="29" fillId="2" borderId="63" xfId="2" applyNumberFormat="1" applyFont="1" applyFill="1" applyBorder="1" applyAlignment="1">
      <alignment horizontal="center" vertical="center" wrapText="1" shrinkToFit="1"/>
    </xf>
    <xf numFmtId="49" fontId="29" fillId="2" borderId="87" xfId="2" applyNumberFormat="1" applyFont="1" applyFill="1" applyBorder="1" applyAlignment="1">
      <alignment horizontal="center" vertical="center" wrapText="1" shrinkToFit="1"/>
    </xf>
    <xf numFmtId="49" fontId="29" fillId="2" borderId="65" xfId="2" applyNumberFormat="1" applyFont="1" applyFill="1" applyBorder="1" applyAlignment="1">
      <alignment horizontal="center" vertical="center" wrapText="1" shrinkToFit="1"/>
    </xf>
    <xf numFmtId="49" fontId="29" fillId="2" borderId="23" xfId="2" applyNumberFormat="1" applyFont="1" applyFill="1" applyBorder="1" applyAlignment="1">
      <alignment horizontal="center" vertical="center" wrapText="1" shrinkToFit="1"/>
    </xf>
  </cellXfs>
  <cellStyles count="6">
    <cellStyle name="ハイパーリンク" xfId="5" builtinId="8"/>
    <cellStyle name="桁区切り" xfId="4" builtinId="6"/>
    <cellStyle name="標準" xfId="0" builtinId="0"/>
    <cellStyle name="標準 2" xfId="1"/>
    <cellStyle name="標準 3" xfId="2"/>
    <cellStyle name="標準 4" xfId="3"/>
  </cellStyles>
  <dxfs count="0"/>
  <tableStyles count="0" defaultTableStyle="TableStyleMedium9" defaultPivotStyle="PivotStyleLight16"/>
  <colors>
    <mruColors>
      <color rgb="FFCCE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9525</xdr:colOff>
      <xdr:row>38</xdr:row>
      <xdr:rowOff>152400</xdr:rowOff>
    </xdr:from>
    <xdr:to>
      <xdr:col>31</xdr:col>
      <xdr:colOff>266700</xdr:colOff>
      <xdr:row>38</xdr:row>
      <xdr:rowOff>152400</xdr:rowOff>
    </xdr:to>
    <xdr:cxnSp macro="">
      <xdr:nvCxnSpPr>
        <xdr:cNvPr id="3" name="直線矢印コネクタ 2"/>
        <xdr:cNvCxnSpPr/>
      </xdr:nvCxnSpPr>
      <xdr:spPr>
        <a:xfrm flipH="1">
          <a:off x="7229475" y="3924300"/>
          <a:ext cx="533400"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12</xdr:row>
      <xdr:rowOff>133350</xdr:rowOff>
    </xdr:from>
    <xdr:to>
      <xdr:col>32</xdr:col>
      <xdr:colOff>0</xdr:colOff>
      <xdr:row>12</xdr:row>
      <xdr:rowOff>133350</xdr:rowOff>
    </xdr:to>
    <xdr:cxnSp macro="">
      <xdr:nvCxnSpPr>
        <xdr:cNvPr id="4" name="直線矢印コネクタ 3"/>
        <xdr:cNvCxnSpPr/>
      </xdr:nvCxnSpPr>
      <xdr:spPr>
        <a:xfrm flipH="1">
          <a:off x="7219950" y="2914650"/>
          <a:ext cx="552450"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27</xdr:row>
      <xdr:rowOff>133350</xdr:rowOff>
    </xdr:from>
    <xdr:to>
      <xdr:col>32</xdr:col>
      <xdr:colOff>9525</xdr:colOff>
      <xdr:row>27</xdr:row>
      <xdr:rowOff>133350</xdr:rowOff>
    </xdr:to>
    <xdr:cxnSp macro="">
      <xdr:nvCxnSpPr>
        <xdr:cNvPr id="5" name="直線矢印コネクタ 4"/>
        <xdr:cNvCxnSpPr/>
      </xdr:nvCxnSpPr>
      <xdr:spPr>
        <a:xfrm flipH="1">
          <a:off x="7239000" y="7372350"/>
          <a:ext cx="542925"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28574</xdr:colOff>
      <xdr:row>6</xdr:row>
      <xdr:rowOff>190499</xdr:rowOff>
    </xdr:from>
    <xdr:to>
      <xdr:col>53</xdr:col>
      <xdr:colOff>142875</xdr:colOff>
      <xdr:row>10</xdr:row>
      <xdr:rowOff>57150</xdr:rowOff>
    </xdr:to>
    <xdr:sp macro="" textlink="">
      <xdr:nvSpPr>
        <xdr:cNvPr id="2" name="四角形吹き出し 1"/>
        <xdr:cNvSpPr/>
      </xdr:nvSpPr>
      <xdr:spPr>
        <a:xfrm>
          <a:off x="10839449" y="1590674"/>
          <a:ext cx="2876551" cy="857251"/>
        </a:xfrm>
        <a:prstGeom prst="wedgeRectCallout">
          <a:avLst>
            <a:gd name="adj1" fmla="val -87365"/>
            <a:gd name="adj2" fmla="val 1392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BIZ UDゴシック" panose="020B0400000000000000" pitchFamily="49" charset="-128"/>
              <a:ea typeface="BIZ UDゴシック" panose="020B0400000000000000" pitchFamily="49" charset="-128"/>
            </a:rPr>
            <a:t>入力時は環境依存文字を使用してください。</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b="1">
              <a:solidFill>
                <a:srgbClr val="FF0000"/>
              </a:solidFill>
              <a:latin typeface="BIZ UDゴシック" panose="020B0400000000000000" pitchFamily="49" charset="-128"/>
              <a:ea typeface="BIZ UDゴシック" panose="020B0400000000000000" pitchFamily="49" charset="-128"/>
            </a:rPr>
            <a:t>環境依存文字がない場合は、全角のカッコを用いて「（株）」と入力してください。</a:t>
          </a:r>
        </a:p>
      </xdr:txBody>
    </xdr:sp>
    <xdr:clientData/>
  </xdr:twoCellAnchor>
  <xdr:twoCellAnchor>
    <xdr:from>
      <xdr:col>36</xdr:col>
      <xdr:colOff>219075</xdr:colOff>
      <xdr:row>4</xdr:row>
      <xdr:rowOff>238125</xdr:rowOff>
    </xdr:from>
    <xdr:to>
      <xdr:col>39</xdr:col>
      <xdr:colOff>95250</xdr:colOff>
      <xdr:row>11</xdr:row>
      <xdr:rowOff>38100</xdr:rowOff>
    </xdr:to>
    <xdr:sp macro="" textlink="">
      <xdr:nvSpPr>
        <xdr:cNvPr id="7" name="フローチャート : 代替処理 6"/>
        <xdr:cNvSpPr/>
      </xdr:nvSpPr>
      <xdr:spPr>
        <a:xfrm>
          <a:off x="9096375" y="1038225"/>
          <a:ext cx="704850" cy="1666875"/>
        </a:xfrm>
        <a:prstGeom prst="flowChartAlternateProcess">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22226</xdr:colOff>
      <xdr:row>42</xdr:row>
      <xdr:rowOff>10584</xdr:rowOff>
    </xdr:from>
    <xdr:to>
      <xdr:col>36</xdr:col>
      <xdr:colOff>38100</xdr:colOff>
      <xdr:row>43</xdr:row>
      <xdr:rowOff>66675</xdr:rowOff>
    </xdr:to>
    <xdr:sp macro="" textlink="">
      <xdr:nvSpPr>
        <xdr:cNvPr id="8" name="Text Box 83"/>
        <xdr:cNvSpPr txBox="1">
          <a:spLocks noChangeArrowheads="1"/>
        </xdr:cNvSpPr>
      </xdr:nvSpPr>
      <xdr:spPr bwMode="auto">
        <a:xfrm>
          <a:off x="5737226" y="10173759"/>
          <a:ext cx="3178174" cy="303741"/>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BIZ UDゴシック" panose="020B0400000000000000" pitchFamily="49" charset="-128"/>
              <a:ea typeface="BIZ UDゴシック" panose="020B0400000000000000" pitchFamily="49" charset="-128"/>
            </a:rPr>
            <a:t>経営事項審査結果通知書の数字と合せること。</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21</xdr:col>
      <xdr:colOff>4763</xdr:colOff>
      <xdr:row>41</xdr:row>
      <xdr:rowOff>133350</xdr:rowOff>
    </xdr:from>
    <xdr:to>
      <xdr:col>24</xdr:col>
      <xdr:colOff>19050</xdr:colOff>
      <xdr:row>42</xdr:row>
      <xdr:rowOff>152400</xdr:rowOff>
    </xdr:to>
    <xdr:sp macro="" textlink="">
      <xdr:nvSpPr>
        <xdr:cNvPr id="9" name="Line 84"/>
        <xdr:cNvSpPr>
          <a:spLocks noChangeShapeType="1"/>
        </xdr:cNvSpPr>
      </xdr:nvSpPr>
      <xdr:spPr bwMode="auto">
        <a:xfrm flipH="1" flipV="1">
          <a:off x="5005388" y="10048875"/>
          <a:ext cx="728662" cy="2667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4763</xdr:colOff>
      <xdr:row>39</xdr:row>
      <xdr:rowOff>123823</xdr:rowOff>
    </xdr:from>
    <xdr:to>
      <xdr:col>24</xdr:col>
      <xdr:colOff>0</xdr:colOff>
      <xdr:row>42</xdr:row>
      <xdr:rowOff>152399</xdr:rowOff>
    </xdr:to>
    <xdr:sp macro="" textlink="">
      <xdr:nvSpPr>
        <xdr:cNvPr id="10" name="Line 85"/>
        <xdr:cNvSpPr>
          <a:spLocks noChangeShapeType="1"/>
        </xdr:cNvSpPr>
      </xdr:nvSpPr>
      <xdr:spPr bwMode="auto">
        <a:xfrm flipH="1" flipV="1">
          <a:off x="5005388" y="9696448"/>
          <a:ext cx="709612" cy="61912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19049</xdr:colOff>
      <xdr:row>42</xdr:row>
      <xdr:rowOff>114300</xdr:rowOff>
    </xdr:from>
    <xdr:to>
      <xdr:col>24</xdr:col>
      <xdr:colOff>0</xdr:colOff>
      <xdr:row>42</xdr:row>
      <xdr:rowOff>152400</xdr:rowOff>
    </xdr:to>
    <xdr:sp macro="" textlink="">
      <xdr:nvSpPr>
        <xdr:cNvPr id="11" name="Line 86"/>
        <xdr:cNvSpPr>
          <a:spLocks noChangeShapeType="1"/>
        </xdr:cNvSpPr>
      </xdr:nvSpPr>
      <xdr:spPr bwMode="auto">
        <a:xfrm flipH="1" flipV="1">
          <a:off x="5019674" y="10277475"/>
          <a:ext cx="695326" cy="381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238124</xdr:colOff>
      <xdr:row>40</xdr:row>
      <xdr:rowOff>123823</xdr:rowOff>
    </xdr:from>
    <xdr:to>
      <xdr:col>24</xdr:col>
      <xdr:colOff>19049</xdr:colOff>
      <xdr:row>42</xdr:row>
      <xdr:rowOff>152399</xdr:rowOff>
    </xdr:to>
    <xdr:sp macro="" textlink="">
      <xdr:nvSpPr>
        <xdr:cNvPr id="12" name="Line 152"/>
        <xdr:cNvSpPr>
          <a:spLocks noChangeShapeType="1"/>
        </xdr:cNvSpPr>
      </xdr:nvSpPr>
      <xdr:spPr bwMode="auto">
        <a:xfrm flipH="1" flipV="1">
          <a:off x="5000624" y="9867898"/>
          <a:ext cx="733425" cy="447676"/>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17</xdr:row>
      <xdr:rowOff>114300</xdr:rowOff>
    </xdr:from>
    <xdr:to>
      <xdr:col>43</xdr:col>
      <xdr:colOff>219075</xdr:colOff>
      <xdr:row>21</xdr:row>
      <xdr:rowOff>171450</xdr:rowOff>
    </xdr:to>
    <xdr:sp macro="" textlink="">
      <xdr:nvSpPr>
        <xdr:cNvPr id="6" name="正方形/長方形 5"/>
        <xdr:cNvSpPr/>
      </xdr:nvSpPr>
      <xdr:spPr>
        <a:xfrm>
          <a:off x="9001125" y="4981575"/>
          <a:ext cx="2028825" cy="104775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市内の営業所に委任する場合は、お手数でも再度入力をお願いいたします。</a:t>
          </a:r>
        </a:p>
      </xdr:txBody>
    </xdr:sp>
    <xdr:clientData/>
  </xdr:twoCellAnchor>
  <xdr:twoCellAnchor>
    <xdr:from>
      <xdr:col>30</xdr:col>
      <xdr:colOff>123825</xdr:colOff>
      <xdr:row>17</xdr:row>
      <xdr:rowOff>152400</xdr:rowOff>
    </xdr:from>
    <xdr:to>
      <xdr:col>36</xdr:col>
      <xdr:colOff>123825</xdr:colOff>
      <xdr:row>19</xdr:row>
      <xdr:rowOff>142875</xdr:rowOff>
    </xdr:to>
    <xdr:cxnSp macro="">
      <xdr:nvCxnSpPr>
        <xdr:cNvPr id="14" name="直線矢印コネクタ 13"/>
        <xdr:cNvCxnSpPr>
          <a:stCxn id="6" idx="1"/>
        </xdr:cNvCxnSpPr>
      </xdr:nvCxnSpPr>
      <xdr:spPr>
        <a:xfrm flipH="1" flipV="1">
          <a:off x="7343775" y="5019675"/>
          <a:ext cx="1657350" cy="48577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123825</xdr:colOff>
      <xdr:row>18</xdr:row>
      <xdr:rowOff>171450</xdr:rowOff>
    </xdr:from>
    <xdr:to>
      <xdr:col>36</xdr:col>
      <xdr:colOff>123825</xdr:colOff>
      <xdr:row>19</xdr:row>
      <xdr:rowOff>142875</xdr:rowOff>
    </xdr:to>
    <xdr:cxnSp macro="">
      <xdr:nvCxnSpPr>
        <xdr:cNvPr id="15" name="直線矢印コネクタ 14"/>
        <xdr:cNvCxnSpPr>
          <a:stCxn id="6" idx="1"/>
        </xdr:cNvCxnSpPr>
      </xdr:nvCxnSpPr>
      <xdr:spPr>
        <a:xfrm flipH="1" flipV="1">
          <a:off x="7343775" y="5286375"/>
          <a:ext cx="1657350" cy="21907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114300</xdr:colOff>
      <xdr:row>19</xdr:row>
      <xdr:rowOff>142875</xdr:rowOff>
    </xdr:from>
    <xdr:to>
      <xdr:col>36</xdr:col>
      <xdr:colOff>123825</xdr:colOff>
      <xdr:row>23</xdr:row>
      <xdr:rowOff>152400</xdr:rowOff>
    </xdr:to>
    <xdr:cxnSp macro="">
      <xdr:nvCxnSpPr>
        <xdr:cNvPr id="16" name="直線矢印コネクタ 15"/>
        <xdr:cNvCxnSpPr>
          <a:stCxn id="6" idx="1"/>
        </xdr:cNvCxnSpPr>
      </xdr:nvCxnSpPr>
      <xdr:spPr>
        <a:xfrm flipH="1">
          <a:off x="7334250" y="5505450"/>
          <a:ext cx="1666875" cy="1000125"/>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xdr:colOff>
      <xdr:row>30</xdr:row>
      <xdr:rowOff>133350</xdr:rowOff>
    </xdr:from>
    <xdr:to>
      <xdr:col>32</xdr:col>
      <xdr:colOff>0</xdr:colOff>
      <xdr:row>30</xdr:row>
      <xdr:rowOff>133350</xdr:rowOff>
    </xdr:to>
    <xdr:cxnSp macro="">
      <xdr:nvCxnSpPr>
        <xdr:cNvPr id="17" name="直線矢印コネクタ 16"/>
        <xdr:cNvCxnSpPr/>
      </xdr:nvCxnSpPr>
      <xdr:spPr>
        <a:xfrm flipH="1">
          <a:off x="7229475" y="8115300"/>
          <a:ext cx="542925" cy="0"/>
        </a:xfrm>
        <a:prstGeom prst="straightConnector1">
          <a:avLst/>
        </a:prstGeom>
        <a:ln w="254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60</xdr:col>
      <xdr:colOff>19050</xdr:colOff>
      <xdr:row>21</xdr:row>
      <xdr:rowOff>161925</xdr:rowOff>
    </xdr:from>
    <xdr:to>
      <xdr:col>79</xdr:col>
      <xdr:colOff>19050</xdr:colOff>
      <xdr:row>24</xdr:row>
      <xdr:rowOff>171451</xdr:rowOff>
    </xdr:to>
    <xdr:sp macro="" textlink="">
      <xdr:nvSpPr>
        <xdr:cNvPr id="3" name="四角形吹き出し 2"/>
        <xdr:cNvSpPr/>
      </xdr:nvSpPr>
      <xdr:spPr>
        <a:xfrm>
          <a:off x="8020050" y="6829425"/>
          <a:ext cx="2533650" cy="1200151"/>
        </a:xfrm>
        <a:prstGeom prst="wedgeRectCallout">
          <a:avLst>
            <a:gd name="adj1" fmla="val -98652"/>
            <a:gd name="adj2" fmla="val 3287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営業所等に委任する場合の、委任される営業所等代表者印を押印してください。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（この印鑑で契約書を作成）</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50</xdr:col>
      <xdr:colOff>66674</xdr:colOff>
      <xdr:row>7</xdr:row>
      <xdr:rowOff>171450</xdr:rowOff>
    </xdr:from>
    <xdr:to>
      <xdr:col>53</xdr:col>
      <xdr:colOff>114299</xdr:colOff>
      <xdr:row>8</xdr:row>
      <xdr:rowOff>85725</xdr:rowOff>
    </xdr:to>
    <xdr:sp macro="" textlink="">
      <xdr:nvSpPr>
        <xdr:cNvPr id="4" name="テキスト ボックス 3"/>
        <xdr:cNvSpPr txBox="1"/>
      </xdr:nvSpPr>
      <xdr:spPr>
        <a:xfrm>
          <a:off x="7534274" y="2266950"/>
          <a:ext cx="4476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800">
            <a:solidFill>
              <a:schemeClr val="tx1">
                <a:lumMod val="50000"/>
                <a:lumOff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123825</xdr:colOff>
      <xdr:row>0</xdr:row>
      <xdr:rowOff>266698</xdr:rowOff>
    </xdr:from>
    <xdr:to>
      <xdr:col>79</xdr:col>
      <xdr:colOff>123825</xdr:colOff>
      <xdr:row>6</xdr:row>
      <xdr:rowOff>180975</xdr:rowOff>
    </xdr:to>
    <xdr:sp macro="" textlink="">
      <xdr:nvSpPr>
        <xdr:cNvPr id="2" name="四角形吹き出し 1"/>
        <xdr:cNvSpPr/>
      </xdr:nvSpPr>
      <xdr:spPr>
        <a:xfrm>
          <a:off x="8039100" y="266698"/>
          <a:ext cx="2533650" cy="1714502"/>
        </a:xfrm>
        <a:prstGeom prst="wedgeRectCallout">
          <a:avLst>
            <a:gd name="adj1" fmla="val -101284"/>
            <a:gd name="adj2" fmla="val -123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　会社の代表者印を使用して契約をする場合は、この</a:t>
          </a:r>
          <a:r>
            <a:rPr kumimoji="1" lang="ja-JP" altLang="en-US" sz="1100" b="1" u="sng">
              <a:solidFill>
                <a:srgbClr val="FF0000"/>
              </a:solidFill>
              <a:latin typeface="BIZ UDゴシック" panose="020B0400000000000000" pitchFamily="49" charset="-128"/>
              <a:ea typeface="BIZ UDゴシック" panose="020B0400000000000000" pitchFamily="49" charset="-128"/>
            </a:rPr>
            <a:t>「使用印鑑届」は提出不要です</a:t>
          </a:r>
          <a:r>
            <a:rPr kumimoji="1" lang="ja-JP" altLang="en-US" sz="1100">
              <a:solidFill>
                <a:srgbClr val="FF0000"/>
              </a:solidFill>
              <a:latin typeface="BIZ UDゴシック" panose="020B0400000000000000" pitchFamily="49" charset="-128"/>
              <a:ea typeface="BIZ UDゴシック" panose="020B0400000000000000" pitchFamily="49" charset="-128"/>
            </a:rPr>
            <a:t>。</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a:solidFill>
                <a:srgbClr val="FF0000"/>
              </a:solidFill>
              <a:latin typeface="BIZ UDゴシック" panose="020B0400000000000000" pitchFamily="49" charset="-128"/>
              <a:ea typeface="BIZ UDゴシック" panose="020B0400000000000000" pitchFamily="49" charset="-128"/>
            </a:rPr>
            <a:t>　「委任状」に押印されている「受任者印」と異なる印鑑を使用して契約をする場合はこの「使用印鑑届」に使用する印鑑を押印してください。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9525</xdr:colOff>
      <xdr:row>10</xdr:row>
      <xdr:rowOff>0</xdr:rowOff>
    </xdr:from>
    <xdr:to>
      <xdr:col>21</xdr:col>
      <xdr:colOff>9525</xdr:colOff>
      <xdr:row>11</xdr:row>
      <xdr:rowOff>0</xdr:rowOff>
    </xdr:to>
    <xdr:cxnSp macro="">
      <xdr:nvCxnSpPr>
        <xdr:cNvPr id="2" name="直線矢印コネクタ 1"/>
        <xdr:cNvCxnSpPr/>
      </xdr:nvCxnSpPr>
      <xdr:spPr>
        <a:xfrm>
          <a:off x="3409950" y="1581150"/>
          <a:ext cx="0" cy="152400"/>
        </a:xfrm>
        <a:prstGeom prst="straightConnector1">
          <a:avLst/>
        </a:prstGeom>
        <a:ln w="1905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zoomScaleNormal="100" workbookViewId="0">
      <selection activeCell="B10" sqref="B10:X10"/>
    </sheetView>
  </sheetViews>
  <sheetFormatPr defaultColWidth="9" defaultRowHeight="13.5"/>
  <cols>
    <col min="1" max="1" width="3.625" style="1" customWidth="1"/>
    <col min="2" max="26" width="3.625" style="2" customWidth="1"/>
    <col min="27" max="29" width="9" style="2"/>
    <col min="30" max="30" width="9.5" style="2" bestFit="1" customWidth="1"/>
    <col min="31" max="16384" width="9" style="2"/>
  </cols>
  <sheetData>
    <row r="1" spans="1:24" ht="18" customHeight="1"/>
    <row r="2" spans="1:24" ht="18" customHeight="1">
      <c r="G2" s="155" t="s">
        <v>290</v>
      </c>
      <c r="H2" s="155"/>
      <c r="I2" s="155"/>
      <c r="J2" s="155"/>
      <c r="K2" s="155"/>
      <c r="L2" s="155"/>
      <c r="M2" s="155"/>
      <c r="N2" s="155"/>
      <c r="O2" s="155"/>
      <c r="P2" s="155"/>
      <c r="Q2" s="155"/>
      <c r="R2" s="155"/>
    </row>
    <row r="3" spans="1:24" ht="18" customHeight="1">
      <c r="G3" s="3"/>
      <c r="H3" s="3"/>
      <c r="I3" s="3"/>
      <c r="J3" s="3"/>
      <c r="K3" s="3"/>
      <c r="L3" s="3"/>
      <c r="M3" s="3"/>
      <c r="N3" s="3"/>
      <c r="O3" s="3"/>
      <c r="P3" s="3"/>
      <c r="Q3" s="3"/>
      <c r="R3" s="3"/>
    </row>
    <row r="4" spans="1:24" ht="18" customHeight="1">
      <c r="A4" s="153" t="s">
        <v>291</v>
      </c>
      <c r="B4" s="153"/>
      <c r="C4" s="153"/>
      <c r="D4" s="153"/>
      <c r="E4" s="153"/>
      <c r="F4" s="153"/>
      <c r="G4" s="153"/>
      <c r="H4" s="153"/>
      <c r="I4" s="153"/>
      <c r="J4" s="153"/>
      <c r="K4" s="153"/>
      <c r="L4" s="153"/>
      <c r="M4" s="153"/>
      <c r="N4" s="153"/>
      <c r="O4" s="153"/>
      <c r="P4" s="153"/>
      <c r="Q4" s="153"/>
      <c r="R4" s="153"/>
      <c r="S4" s="153"/>
      <c r="T4" s="153"/>
      <c r="U4" s="153"/>
      <c r="V4" s="153"/>
      <c r="W4" s="153"/>
      <c r="X4" s="153"/>
    </row>
    <row r="5" spans="1:24" ht="18" customHeight="1">
      <c r="A5" s="4" t="s">
        <v>292</v>
      </c>
      <c r="B5" s="154" t="s">
        <v>308</v>
      </c>
      <c r="C5" s="154"/>
      <c r="D5" s="154"/>
      <c r="E5" s="154"/>
      <c r="F5" s="154"/>
      <c r="G5" s="154"/>
      <c r="H5" s="154"/>
      <c r="I5" s="154"/>
      <c r="J5" s="154"/>
      <c r="K5" s="154"/>
      <c r="L5" s="154"/>
      <c r="M5" s="154"/>
      <c r="N5" s="154"/>
      <c r="O5" s="154"/>
      <c r="P5" s="154"/>
      <c r="Q5" s="154"/>
      <c r="R5" s="154"/>
      <c r="S5" s="154"/>
      <c r="T5" s="154"/>
      <c r="U5" s="154"/>
      <c r="V5" s="154"/>
      <c r="W5" s="154"/>
      <c r="X5" s="154"/>
    </row>
    <row r="6" spans="1:24" ht="18" customHeight="1">
      <c r="A6" s="4" t="s">
        <v>292</v>
      </c>
      <c r="B6" s="154" t="s">
        <v>309</v>
      </c>
      <c r="C6" s="154"/>
      <c r="D6" s="154"/>
      <c r="E6" s="154"/>
      <c r="F6" s="154"/>
      <c r="G6" s="154"/>
      <c r="H6" s="154"/>
      <c r="I6" s="154"/>
      <c r="J6" s="154"/>
      <c r="K6" s="154"/>
      <c r="L6" s="154"/>
      <c r="M6" s="154"/>
      <c r="N6" s="154"/>
      <c r="O6" s="154"/>
      <c r="P6" s="154"/>
      <c r="Q6" s="154"/>
      <c r="R6" s="154"/>
      <c r="S6" s="154"/>
      <c r="T6" s="154"/>
      <c r="U6" s="154"/>
      <c r="V6" s="154"/>
      <c r="W6" s="154"/>
      <c r="X6" s="154"/>
    </row>
    <row r="7" spans="1:24" ht="18" customHeight="1">
      <c r="A7" s="4" t="s">
        <v>293</v>
      </c>
      <c r="B7" s="154" t="s">
        <v>312</v>
      </c>
      <c r="C7" s="154"/>
      <c r="D7" s="154"/>
      <c r="E7" s="154"/>
      <c r="F7" s="154"/>
      <c r="G7" s="154"/>
      <c r="H7" s="154"/>
      <c r="I7" s="154"/>
      <c r="J7" s="154"/>
      <c r="K7" s="154"/>
      <c r="L7" s="154"/>
      <c r="M7" s="154"/>
      <c r="N7" s="154"/>
      <c r="O7" s="154"/>
      <c r="P7" s="154"/>
      <c r="Q7" s="154"/>
      <c r="R7" s="154"/>
      <c r="S7" s="154"/>
      <c r="T7" s="154"/>
      <c r="U7" s="154"/>
      <c r="V7" s="154"/>
      <c r="W7" s="154"/>
      <c r="X7" s="154"/>
    </row>
    <row r="8" spans="1:24" ht="18" customHeight="1">
      <c r="A8" s="4" t="s">
        <v>293</v>
      </c>
      <c r="B8" s="154" t="s">
        <v>320</v>
      </c>
      <c r="C8" s="154"/>
      <c r="D8" s="154"/>
      <c r="E8" s="154"/>
      <c r="F8" s="154"/>
      <c r="G8" s="154"/>
      <c r="H8" s="154"/>
      <c r="I8" s="154"/>
      <c r="J8" s="154"/>
      <c r="K8" s="154"/>
      <c r="L8" s="154"/>
      <c r="M8" s="154"/>
      <c r="N8" s="154"/>
      <c r="O8" s="154"/>
      <c r="P8" s="154"/>
      <c r="Q8" s="154"/>
      <c r="R8" s="154"/>
      <c r="S8" s="154"/>
      <c r="T8" s="154"/>
      <c r="U8" s="154"/>
      <c r="V8" s="154"/>
      <c r="W8" s="154"/>
      <c r="X8" s="154"/>
    </row>
    <row r="9" spans="1:24" ht="18" customHeight="1">
      <c r="A9" s="4"/>
      <c r="B9" s="154"/>
      <c r="C9" s="154"/>
      <c r="D9" s="154"/>
      <c r="E9" s="154"/>
      <c r="F9" s="154"/>
      <c r="G9" s="154"/>
      <c r="H9" s="154"/>
      <c r="I9" s="154"/>
      <c r="J9" s="154"/>
      <c r="K9" s="154"/>
      <c r="L9" s="154"/>
      <c r="M9" s="154"/>
      <c r="N9" s="154"/>
      <c r="O9" s="154"/>
      <c r="P9" s="154"/>
      <c r="Q9" s="154"/>
      <c r="R9" s="154"/>
      <c r="S9" s="154"/>
      <c r="T9" s="154"/>
      <c r="U9" s="154"/>
      <c r="V9" s="154"/>
      <c r="W9" s="154"/>
      <c r="X9" s="154"/>
    </row>
    <row r="10" spans="1:24" ht="18" customHeight="1">
      <c r="A10" s="4" t="s">
        <v>293</v>
      </c>
      <c r="B10" s="154" t="s">
        <v>307</v>
      </c>
      <c r="C10" s="154"/>
      <c r="D10" s="154"/>
      <c r="E10" s="154"/>
      <c r="F10" s="154"/>
      <c r="G10" s="154"/>
      <c r="H10" s="154"/>
      <c r="I10" s="154"/>
      <c r="J10" s="154"/>
      <c r="K10" s="154"/>
      <c r="L10" s="154"/>
      <c r="M10" s="154"/>
      <c r="N10" s="154"/>
      <c r="O10" s="154"/>
      <c r="P10" s="154"/>
      <c r="Q10" s="154"/>
      <c r="R10" s="154"/>
      <c r="S10" s="154"/>
      <c r="T10" s="154"/>
      <c r="U10" s="154"/>
      <c r="V10" s="154"/>
      <c r="W10" s="154"/>
      <c r="X10" s="154"/>
    </row>
    <row r="11" spans="1:24" ht="18" customHeight="1">
      <c r="A11" s="4"/>
      <c r="B11" s="154" t="s">
        <v>310</v>
      </c>
      <c r="C11" s="154"/>
      <c r="D11" s="154"/>
      <c r="E11" s="154"/>
      <c r="F11" s="154"/>
      <c r="G11" s="154"/>
      <c r="H11" s="154"/>
      <c r="I11" s="154"/>
      <c r="J11" s="154"/>
      <c r="K11" s="154"/>
      <c r="L11" s="154"/>
      <c r="M11" s="154"/>
      <c r="N11" s="154"/>
      <c r="O11" s="154"/>
      <c r="P11" s="154"/>
      <c r="Q11" s="154"/>
      <c r="R11" s="154"/>
      <c r="S11" s="154"/>
      <c r="T11" s="154"/>
      <c r="U11" s="154"/>
      <c r="V11" s="154"/>
      <c r="W11" s="154"/>
      <c r="X11" s="154"/>
    </row>
    <row r="12" spans="1:24" ht="18" customHeight="1">
      <c r="A12" s="4" t="s">
        <v>292</v>
      </c>
      <c r="B12" s="154" t="s">
        <v>311</v>
      </c>
      <c r="C12" s="154"/>
      <c r="D12" s="154"/>
      <c r="E12" s="154"/>
      <c r="F12" s="154"/>
      <c r="G12" s="154"/>
      <c r="H12" s="154"/>
      <c r="I12" s="154"/>
      <c r="J12" s="154"/>
      <c r="K12" s="154"/>
      <c r="L12" s="154"/>
      <c r="M12" s="154"/>
      <c r="N12" s="154"/>
      <c r="O12" s="154"/>
      <c r="P12" s="154"/>
      <c r="Q12" s="154"/>
      <c r="R12" s="154"/>
      <c r="S12" s="154"/>
      <c r="T12" s="154"/>
      <c r="U12" s="154"/>
      <c r="V12" s="154"/>
      <c r="W12" s="154"/>
      <c r="X12" s="154"/>
    </row>
    <row r="13" spans="1:24" ht="18" customHeight="1">
      <c r="A13" s="5"/>
      <c r="B13" s="6"/>
      <c r="C13" s="6"/>
      <c r="D13" s="6"/>
      <c r="E13" s="6"/>
      <c r="F13" s="6"/>
      <c r="G13" s="6"/>
      <c r="H13" s="6"/>
      <c r="I13" s="6"/>
      <c r="J13" s="6"/>
      <c r="K13" s="6"/>
      <c r="L13" s="6"/>
      <c r="M13" s="6"/>
      <c r="N13" s="6"/>
      <c r="O13" s="6"/>
      <c r="P13" s="6"/>
      <c r="Q13" s="6"/>
      <c r="R13" s="6"/>
      <c r="S13" s="6"/>
      <c r="T13" s="6"/>
      <c r="U13" s="6"/>
      <c r="V13" s="6"/>
      <c r="W13" s="6"/>
      <c r="X13" s="6"/>
    </row>
    <row r="14" spans="1:24" ht="18" customHeight="1">
      <c r="A14" s="153" t="s">
        <v>294</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row>
    <row r="15" spans="1:24" ht="18" customHeight="1">
      <c r="A15" s="4" t="s">
        <v>293</v>
      </c>
      <c r="B15" s="154" t="s">
        <v>313</v>
      </c>
      <c r="C15" s="154"/>
      <c r="D15" s="154"/>
      <c r="E15" s="154"/>
      <c r="F15" s="154"/>
      <c r="G15" s="154"/>
      <c r="H15" s="154"/>
      <c r="I15" s="154"/>
      <c r="J15" s="154"/>
      <c r="K15" s="154"/>
      <c r="L15" s="154"/>
      <c r="M15" s="154"/>
      <c r="N15" s="154"/>
      <c r="O15" s="154"/>
      <c r="P15" s="154"/>
      <c r="Q15" s="154"/>
      <c r="R15" s="154"/>
      <c r="S15" s="154"/>
      <c r="T15" s="154"/>
      <c r="U15" s="154"/>
      <c r="V15" s="154"/>
      <c r="W15" s="154"/>
      <c r="X15" s="154"/>
    </row>
    <row r="16" spans="1:24" ht="18" customHeight="1">
      <c r="A16" s="4"/>
      <c r="B16" s="154"/>
      <c r="C16" s="154"/>
      <c r="D16" s="154"/>
      <c r="E16" s="154"/>
      <c r="F16" s="154"/>
      <c r="G16" s="154"/>
      <c r="H16" s="154"/>
      <c r="I16" s="154"/>
      <c r="J16" s="154"/>
      <c r="K16" s="154"/>
      <c r="L16" s="154"/>
      <c r="M16" s="154"/>
      <c r="N16" s="154"/>
      <c r="O16" s="154"/>
      <c r="P16" s="154"/>
      <c r="Q16" s="154"/>
      <c r="R16" s="154"/>
      <c r="S16" s="154"/>
      <c r="T16" s="154"/>
      <c r="U16" s="154"/>
      <c r="V16" s="154"/>
      <c r="W16" s="154"/>
      <c r="X16" s="154"/>
    </row>
    <row r="17" spans="1:24" ht="33.75" hidden="1" customHeight="1">
      <c r="A17" s="4" t="s">
        <v>293</v>
      </c>
      <c r="B17" s="154" t="s">
        <v>302</v>
      </c>
      <c r="C17" s="154"/>
      <c r="D17" s="154"/>
      <c r="E17" s="154"/>
      <c r="F17" s="154"/>
      <c r="G17" s="154"/>
      <c r="H17" s="154"/>
      <c r="I17" s="154"/>
      <c r="J17" s="154"/>
      <c r="K17" s="154"/>
      <c r="L17" s="154"/>
      <c r="M17" s="154"/>
      <c r="N17" s="154"/>
      <c r="O17" s="154"/>
      <c r="P17" s="154"/>
      <c r="Q17" s="154"/>
      <c r="R17" s="154"/>
      <c r="S17" s="154"/>
      <c r="T17" s="154"/>
      <c r="U17" s="154"/>
      <c r="V17" s="154"/>
      <c r="W17" s="154"/>
      <c r="X17" s="154"/>
    </row>
    <row r="18" spans="1:24" ht="33.75" hidden="1" customHeight="1">
      <c r="A18" s="4"/>
      <c r="B18" s="154"/>
      <c r="C18" s="154"/>
      <c r="D18" s="154"/>
      <c r="E18" s="154"/>
      <c r="F18" s="154"/>
      <c r="G18" s="154"/>
      <c r="H18" s="154"/>
      <c r="I18" s="154"/>
      <c r="J18" s="154"/>
      <c r="K18" s="154"/>
      <c r="L18" s="154"/>
      <c r="M18" s="154"/>
      <c r="N18" s="154"/>
      <c r="O18" s="154"/>
      <c r="P18" s="154"/>
      <c r="Q18" s="154"/>
      <c r="R18" s="154"/>
      <c r="S18" s="154"/>
      <c r="T18" s="154"/>
      <c r="U18" s="154"/>
      <c r="V18" s="154"/>
      <c r="W18" s="154"/>
      <c r="X18" s="154"/>
    </row>
    <row r="19" spans="1:24" ht="33.75" hidden="1" customHeight="1">
      <c r="A19" s="5"/>
      <c r="B19" s="154"/>
      <c r="C19" s="154"/>
      <c r="D19" s="154"/>
      <c r="E19" s="154"/>
      <c r="F19" s="154"/>
      <c r="G19" s="154"/>
      <c r="H19" s="154"/>
      <c r="I19" s="154"/>
      <c r="J19" s="154"/>
      <c r="K19" s="154"/>
      <c r="L19" s="154"/>
      <c r="M19" s="154"/>
      <c r="N19" s="154"/>
      <c r="O19" s="154"/>
      <c r="P19" s="154"/>
      <c r="Q19" s="154"/>
      <c r="R19" s="154"/>
      <c r="S19" s="154"/>
      <c r="T19" s="154"/>
      <c r="U19" s="154"/>
      <c r="V19" s="154"/>
      <c r="W19" s="154"/>
      <c r="X19" s="154"/>
    </row>
    <row r="20" spans="1:24" ht="18" customHeight="1">
      <c r="A20" s="5"/>
      <c r="B20" s="154"/>
      <c r="C20" s="154"/>
      <c r="D20" s="154"/>
      <c r="E20" s="154"/>
      <c r="F20" s="154"/>
      <c r="G20" s="154"/>
      <c r="H20" s="154"/>
      <c r="I20" s="154"/>
      <c r="J20" s="154"/>
      <c r="K20" s="154"/>
      <c r="L20" s="154"/>
      <c r="M20" s="154"/>
      <c r="N20" s="154"/>
      <c r="O20" s="154"/>
      <c r="P20" s="154"/>
      <c r="Q20" s="154"/>
      <c r="R20" s="154"/>
      <c r="S20" s="154"/>
      <c r="T20" s="154"/>
      <c r="U20" s="154"/>
      <c r="V20" s="154"/>
      <c r="W20" s="154"/>
      <c r="X20" s="154"/>
    </row>
    <row r="21" spans="1:24" ht="18" customHeight="1">
      <c r="A21" s="153" t="s">
        <v>370</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row>
    <row r="22" spans="1:24" ht="18" customHeight="1">
      <c r="A22" s="4" t="s">
        <v>315</v>
      </c>
      <c r="B22" s="154" t="s">
        <v>369</v>
      </c>
      <c r="C22" s="154"/>
      <c r="D22" s="154"/>
      <c r="E22" s="154"/>
      <c r="F22" s="154"/>
      <c r="G22" s="154"/>
      <c r="H22" s="154"/>
      <c r="I22" s="154"/>
      <c r="J22" s="154"/>
      <c r="K22" s="154"/>
      <c r="L22" s="154"/>
      <c r="M22" s="154"/>
      <c r="N22" s="154"/>
      <c r="O22" s="154"/>
      <c r="P22" s="154"/>
      <c r="Q22" s="154"/>
      <c r="R22" s="154"/>
      <c r="S22" s="154"/>
      <c r="T22" s="154"/>
      <c r="U22" s="154"/>
      <c r="V22" s="154"/>
      <c r="W22" s="154"/>
      <c r="X22" s="154"/>
    </row>
    <row r="23" spans="1:24" ht="18" customHeight="1">
      <c r="A23" s="4" t="s">
        <v>293</v>
      </c>
      <c r="B23" s="154" t="s">
        <v>314</v>
      </c>
      <c r="C23" s="154"/>
      <c r="D23" s="154"/>
      <c r="E23" s="154"/>
      <c r="F23" s="154"/>
      <c r="G23" s="154"/>
      <c r="H23" s="154"/>
      <c r="I23" s="154"/>
      <c r="J23" s="154"/>
      <c r="K23" s="154"/>
      <c r="L23" s="154"/>
      <c r="M23" s="154"/>
      <c r="N23" s="154"/>
      <c r="O23" s="154"/>
      <c r="P23" s="154"/>
      <c r="Q23" s="154"/>
      <c r="R23" s="154"/>
      <c r="S23" s="154"/>
      <c r="T23" s="154"/>
      <c r="U23" s="154"/>
      <c r="V23" s="154"/>
      <c r="W23" s="154"/>
      <c r="X23" s="154"/>
    </row>
    <row r="24" spans="1:24" ht="18" customHeight="1">
      <c r="A24" s="4"/>
      <c r="B24" s="154"/>
      <c r="C24" s="154"/>
      <c r="D24" s="154"/>
      <c r="E24" s="154"/>
      <c r="F24" s="154"/>
      <c r="G24" s="154"/>
      <c r="H24" s="154"/>
      <c r="I24" s="154"/>
      <c r="J24" s="154"/>
      <c r="K24" s="154"/>
      <c r="L24" s="154"/>
      <c r="M24" s="154"/>
      <c r="N24" s="154"/>
      <c r="O24" s="154"/>
      <c r="P24" s="154"/>
      <c r="Q24" s="154"/>
      <c r="R24" s="154"/>
      <c r="S24" s="154"/>
      <c r="T24" s="154"/>
      <c r="U24" s="154"/>
      <c r="V24" s="154"/>
      <c r="W24" s="154"/>
      <c r="X24" s="154"/>
    </row>
    <row r="25" spans="1:24" ht="18" customHeight="1">
      <c r="A25" s="4" t="s">
        <v>292</v>
      </c>
      <c r="B25" s="154" t="s">
        <v>371</v>
      </c>
      <c r="C25" s="154"/>
      <c r="D25" s="154"/>
      <c r="E25" s="154"/>
      <c r="F25" s="154"/>
      <c r="G25" s="154"/>
      <c r="H25" s="154"/>
      <c r="I25" s="154"/>
      <c r="J25" s="154"/>
      <c r="K25" s="154"/>
      <c r="L25" s="154"/>
      <c r="M25" s="154"/>
      <c r="N25" s="154"/>
      <c r="O25" s="154"/>
      <c r="P25" s="154"/>
      <c r="Q25" s="154"/>
      <c r="R25" s="154"/>
      <c r="S25" s="154"/>
      <c r="T25" s="154"/>
      <c r="U25" s="154"/>
      <c r="V25" s="154"/>
      <c r="W25" s="154"/>
      <c r="X25" s="154"/>
    </row>
    <row r="26" spans="1:24" ht="18" customHeight="1">
      <c r="A26" s="4"/>
      <c r="B26" s="154"/>
      <c r="C26" s="154"/>
      <c r="D26" s="154"/>
      <c r="E26" s="154"/>
      <c r="F26" s="154"/>
      <c r="G26" s="154"/>
      <c r="H26" s="154"/>
      <c r="I26" s="154"/>
      <c r="J26" s="154"/>
      <c r="K26" s="154"/>
      <c r="L26" s="154"/>
      <c r="M26" s="154"/>
      <c r="N26" s="154"/>
      <c r="O26" s="154"/>
      <c r="P26" s="154"/>
      <c r="Q26" s="154"/>
      <c r="R26" s="154"/>
      <c r="S26" s="154"/>
      <c r="T26" s="154"/>
      <c r="U26" s="154"/>
      <c r="V26" s="154"/>
      <c r="W26" s="154"/>
      <c r="X26" s="154"/>
    </row>
    <row r="27" spans="1:24" ht="18" customHeight="1">
      <c r="B27" s="154"/>
      <c r="C27" s="154"/>
      <c r="D27" s="154"/>
      <c r="E27" s="154"/>
      <c r="F27" s="154"/>
      <c r="G27" s="154"/>
      <c r="H27" s="154"/>
      <c r="I27" s="154"/>
      <c r="J27" s="154"/>
      <c r="K27" s="154"/>
      <c r="L27" s="154"/>
      <c r="M27" s="154"/>
      <c r="N27" s="154"/>
      <c r="O27" s="154"/>
      <c r="P27" s="154"/>
      <c r="Q27" s="154"/>
      <c r="R27" s="154"/>
      <c r="S27" s="154"/>
      <c r="T27" s="154"/>
      <c r="U27" s="154"/>
      <c r="V27" s="154"/>
      <c r="W27" s="154"/>
      <c r="X27" s="154"/>
    </row>
    <row r="28" spans="1:24" ht="18" customHeight="1">
      <c r="B28" s="154"/>
      <c r="C28" s="154"/>
      <c r="D28" s="154"/>
      <c r="E28" s="154"/>
      <c r="F28" s="154"/>
      <c r="G28" s="154"/>
      <c r="H28" s="154"/>
      <c r="I28" s="154"/>
      <c r="J28" s="154"/>
      <c r="K28" s="154"/>
      <c r="L28" s="154"/>
      <c r="M28" s="154"/>
      <c r="N28" s="154"/>
      <c r="O28" s="154"/>
      <c r="P28" s="154"/>
      <c r="Q28" s="154"/>
      <c r="R28" s="154"/>
      <c r="S28" s="154"/>
      <c r="T28" s="154"/>
      <c r="U28" s="154"/>
      <c r="V28" s="154"/>
      <c r="W28" s="154"/>
      <c r="X28" s="154"/>
    </row>
    <row r="29" spans="1:24" ht="18" customHeight="1">
      <c r="B29" s="154"/>
      <c r="C29" s="154"/>
      <c r="D29" s="154"/>
      <c r="E29" s="154"/>
      <c r="F29" s="154"/>
      <c r="G29" s="154"/>
      <c r="H29" s="154"/>
      <c r="I29" s="154"/>
      <c r="J29" s="154"/>
      <c r="K29" s="154"/>
      <c r="L29" s="154"/>
      <c r="M29" s="154"/>
      <c r="N29" s="154"/>
      <c r="O29" s="154"/>
      <c r="P29" s="154"/>
      <c r="Q29" s="154"/>
      <c r="R29" s="154"/>
      <c r="S29" s="154"/>
      <c r="T29" s="154"/>
      <c r="U29" s="154"/>
      <c r="V29" s="154"/>
      <c r="W29" s="154"/>
      <c r="X29" s="154"/>
    </row>
    <row r="30" spans="1:24" ht="18" customHeight="1">
      <c r="B30" s="154"/>
      <c r="C30" s="154"/>
      <c r="D30" s="154"/>
      <c r="E30" s="154"/>
      <c r="F30" s="154"/>
      <c r="G30" s="154"/>
      <c r="H30" s="154"/>
      <c r="I30" s="154"/>
      <c r="J30" s="154"/>
      <c r="K30" s="154"/>
      <c r="L30" s="154"/>
      <c r="M30" s="154"/>
      <c r="N30" s="154"/>
      <c r="O30" s="154"/>
      <c r="P30" s="154"/>
      <c r="Q30" s="154"/>
      <c r="R30" s="154"/>
      <c r="S30" s="154"/>
      <c r="T30" s="154"/>
      <c r="U30" s="154"/>
      <c r="V30" s="154"/>
      <c r="W30" s="154"/>
      <c r="X30" s="154"/>
    </row>
    <row r="31" spans="1:24" ht="18" customHeight="1">
      <c r="B31" s="154"/>
      <c r="C31" s="154"/>
      <c r="D31" s="154"/>
      <c r="E31" s="154"/>
      <c r="F31" s="154"/>
      <c r="G31" s="154"/>
      <c r="H31" s="154"/>
      <c r="I31" s="154"/>
      <c r="J31" s="154"/>
      <c r="K31" s="154"/>
      <c r="L31" s="154"/>
      <c r="M31" s="154"/>
      <c r="N31" s="154"/>
      <c r="O31" s="154"/>
      <c r="P31" s="154"/>
      <c r="Q31" s="154"/>
      <c r="R31" s="154"/>
      <c r="S31" s="154"/>
      <c r="T31" s="154"/>
      <c r="U31" s="154"/>
      <c r="V31" s="154"/>
      <c r="W31" s="154"/>
      <c r="X31" s="154"/>
    </row>
    <row r="32" spans="1:24" ht="18" customHeight="1"/>
    <row r="33" spans="30:37" ht="18" customHeight="1"/>
    <row r="34" spans="30:37" ht="18" customHeight="1"/>
    <row r="35" spans="30:37" ht="18" customHeight="1"/>
    <row r="36" spans="30:37" ht="18" customHeight="1"/>
    <row r="37" spans="30:37" ht="18" customHeight="1"/>
    <row r="38" spans="30:37" ht="18" customHeight="1">
      <c r="AD38" s="7"/>
    </row>
    <row r="39" spans="30:37" ht="18" customHeight="1">
      <c r="AF39" s="3"/>
      <c r="AG39" s="3"/>
      <c r="AH39" s="3"/>
      <c r="AI39" s="3"/>
      <c r="AJ39" s="3"/>
    </row>
    <row r="40" spans="30:37" ht="18" customHeight="1">
      <c r="AD40" s="7"/>
    </row>
    <row r="41" spans="30:37" ht="18" customHeight="1">
      <c r="AF41" s="3"/>
      <c r="AG41" s="3"/>
      <c r="AH41" s="3"/>
      <c r="AI41" s="3"/>
      <c r="AJ41" s="3"/>
      <c r="AK41" s="3"/>
    </row>
    <row r="42" spans="30:37" ht="18" customHeight="1"/>
    <row r="43" spans="30:37" ht="18" customHeight="1"/>
    <row r="44" spans="30:37" ht="18" customHeight="1"/>
    <row r="45" spans="30:37" ht="18" customHeight="1"/>
    <row r="46" spans="30:37" ht="18" customHeight="1"/>
    <row r="47" spans="30:37" ht="18" customHeight="1"/>
    <row r="48" spans="30:37" ht="18" customHeight="1"/>
  </sheetData>
  <mergeCells count="21">
    <mergeCell ref="A14:X14"/>
    <mergeCell ref="B15:X16"/>
    <mergeCell ref="B17:X19"/>
    <mergeCell ref="B20:X20"/>
    <mergeCell ref="G2:R2"/>
    <mergeCell ref="A4:X4"/>
    <mergeCell ref="B5:X5"/>
    <mergeCell ref="B6:X6"/>
    <mergeCell ref="B7:X7"/>
    <mergeCell ref="B10:X10"/>
    <mergeCell ref="B11:X11"/>
    <mergeCell ref="B12:X12"/>
    <mergeCell ref="B8:X9"/>
    <mergeCell ref="A21:X21"/>
    <mergeCell ref="B23:X24"/>
    <mergeCell ref="B30:X30"/>
    <mergeCell ref="B31:X31"/>
    <mergeCell ref="B22:X22"/>
    <mergeCell ref="B28:X28"/>
    <mergeCell ref="B29:X29"/>
    <mergeCell ref="B25:X27"/>
  </mergeCells>
  <phoneticPr fontId="7"/>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F47"/>
  <sheetViews>
    <sheetView topLeftCell="A25" zoomScaleNormal="100" workbookViewId="0">
      <selection activeCell="I4" sqref="I4:Q4"/>
    </sheetView>
  </sheetViews>
  <sheetFormatPr defaultColWidth="9" defaultRowHeight="13.5"/>
  <cols>
    <col min="1" max="28" width="3.125" style="2" customWidth="1"/>
    <col min="29" max="73" width="3.625" style="2" customWidth="1"/>
    <col min="74" max="75" width="9" style="2"/>
    <col min="76" max="76" width="11.875" style="2" bestFit="1" customWidth="1"/>
    <col min="77" max="77" width="5.25" style="2" bestFit="1" customWidth="1"/>
    <col min="78" max="78" width="6.25" style="2" bestFit="1" customWidth="1"/>
    <col min="79" max="79" width="11.875" style="2" bestFit="1" customWidth="1"/>
    <col min="80" max="80" width="12.375" style="2" bestFit="1" customWidth="1"/>
    <col min="81" max="81" width="9" style="2"/>
    <col min="82" max="82" width="14" style="2" bestFit="1" customWidth="1"/>
    <col min="83" max="83" width="9" style="2"/>
    <col min="84" max="84" width="13" style="2" bestFit="1" customWidth="1"/>
    <col min="85" max="16384" width="9" style="2"/>
  </cols>
  <sheetData>
    <row r="1" spans="1:84" ht="21" customHeight="1" thickBot="1">
      <c r="C1" s="8"/>
      <c r="D1" s="8"/>
      <c r="E1" s="8"/>
      <c r="F1" s="195" t="s">
        <v>299</v>
      </c>
      <c r="G1" s="195"/>
      <c r="H1" s="195"/>
      <c r="I1" s="195"/>
      <c r="J1" s="195"/>
      <c r="K1" s="195"/>
      <c r="L1" s="195"/>
      <c r="M1" s="195"/>
      <c r="N1" s="195"/>
      <c r="O1" s="195"/>
      <c r="P1" s="195"/>
      <c r="Q1" s="195"/>
      <c r="R1" s="195"/>
      <c r="S1" s="155" t="s">
        <v>301</v>
      </c>
      <c r="T1" s="155"/>
      <c r="U1" s="155"/>
      <c r="V1" s="155"/>
      <c r="W1" s="155"/>
      <c r="X1" s="155" t="s">
        <v>300</v>
      </c>
      <c r="Y1" s="155"/>
      <c r="Z1" s="155"/>
      <c r="AA1" s="155"/>
      <c r="AD1" s="158" t="s">
        <v>375</v>
      </c>
      <c r="AE1" s="159"/>
      <c r="AF1" s="160"/>
    </row>
    <row r="2" spans="1:84" ht="21" customHeight="1">
      <c r="C2" s="205"/>
      <c r="D2" s="206"/>
      <c r="E2" s="156" t="s">
        <v>240</v>
      </c>
      <c r="F2" s="157"/>
      <c r="G2" s="157"/>
      <c r="H2" s="157"/>
      <c r="I2" s="157"/>
      <c r="J2" s="157"/>
      <c r="K2" s="157"/>
      <c r="L2" s="157"/>
      <c r="M2" s="157"/>
      <c r="N2" s="157"/>
      <c r="O2" s="157"/>
      <c r="P2" s="157"/>
      <c r="Q2" s="157"/>
      <c r="R2" s="157"/>
      <c r="S2" s="157"/>
      <c r="T2" s="157"/>
      <c r="U2" s="157"/>
      <c r="V2" s="157"/>
      <c r="W2" s="157"/>
      <c r="X2" s="157"/>
      <c r="Y2" s="157"/>
      <c r="Z2" s="157"/>
      <c r="AA2" s="157"/>
      <c r="AB2" s="157"/>
    </row>
    <row r="3" spans="1:84" ht="8.25" customHeight="1" thickBot="1">
      <c r="D3" s="150"/>
      <c r="E3" s="9"/>
      <c r="F3" s="10"/>
      <c r="G3" s="10"/>
      <c r="H3" s="10"/>
      <c r="I3" s="10"/>
      <c r="J3" s="10"/>
      <c r="K3" s="10"/>
      <c r="L3" s="10"/>
      <c r="M3" s="10"/>
      <c r="N3" s="10"/>
      <c r="O3" s="10"/>
      <c r="P3" s="10"/>
      <c r="Q3" s="10"/>
      <c r="R3" s="10"/>
      <c r="S3" s="10"/>
      <c r="T3" s="10"/>
      <c r="U3" s="10"/>
      <c r="V3" s="10"/>
      <c r="W3" s="10"/>
      <c r="X3" s="10"/>
      <c r="Y3" s="10"/>
      <c r="Z3" s="10"/>
      <c r="AA3" s="10"/>
      <c r="AB3" s="10"/>
    </row>
    <row r="4" spans="1:84" ht="21" customHeight="1" thickBot="1">
      <c r="A4" s="196" t="s">
        <v>372</v>
      </c>
      <c r="B4" s="197"/>
      <c r="C4" s="197"/>
      <c r="D4" s="197"/>
      <c r="E4" s="197"/>
      <c r="F4" s="197"/>
      <c r="G4" s="197"/>
      <c r="H4" s="197"/>
      <c r="I4" s="198"/>
      <c r="J4" s="198"/>
      <c r="K4" s="198"/>
      <c r="L4" s="198"/>
      <c r="M4" s="198"/>
      <c r="N4" s="198"/>
      <c r="O4" s="198"/>
      <c r="P4" s="198"/>
      <c r="Q4" s="199"/>
      <c r="R4" s="53"/>
      <c r="S4" s="53"/>
      <c r="T4" s="53"/>
      <c r="U4" s="53"/>
      <c r="V4" s="53"/>
      <c r="W4" s="53"/>
      <c r="X4" s="53"/>
      <c r="Y4" s="53"/>
      <c r="Z4" s="53"/>
      <c r="AA4" s="53"/>
      <c r="AB4" s="53"/>
      <c r="AC4" s="53"/>
      <c r="AD4" s="53"/>
      <c r="AI4" s="194" t="s">
        <v>101</v>
      </c>
      <c r="AJ4" s="194"/>
      <c r="AK4" s="194"/>
      <c r="AL4" s="194"/>
      <c r="AM4" s="194"/>
    </row>
    <row r="5" spans="1:84" ht="19.5" customHeight="1" thickBot="1">
      <c r="A5" s="196" t="s">
        <v>0</v>
      </c>
      <c r="B5" s="197"/>
      <c r="C5" s="197"/>
      <c r="D5" s="197"/>
      <c r="E5" s="197"/>
      <c r="F5" s="197"/>
      <c r="G5" s="197"/>
      <c r="H5" s="197"/>
      <c r="I5" s="200"/>
      <c r="J5" s="201"/>
      <c r="K5" s="201"/>
      <c r="L5" s="201"/>
      <c r="M5" s="201"/>
      <c r="N5" s="201"/>
      <c r="O5" s="201"/>
      <c r="P5" s="201"/>
      <c r="Q5" s="202"/>
      <c r="R5" s="203" t="s">
        <v>373</v>
      </c>
      <c r="S5" s="204"/>
      <c r="T5" s="204"/>
      <c r="U5" s="204"/>
      <c r="V5" s="204"/>
      <c r="W5" s="161"/>
      <c r="X5" s="162"/>
      <c r="Y5" s="162"/>
      <c r="Z5" s="162"/>
      <c r="AA5" s="162"/>
      <c r="AB5" s="162"/>
      <c r="AC5" s="162"/>
      <c r="AD5" s="163"/>
      <c r="AH5" s="14"/>
      <c r="AI5" s="175" t="s">
        <v>104</v>
      </c>
      <c r="AJ5" s="175"/>
      <c r="AK5" s="175"/>
      <c r="AL5" s="175" t="s">
        <v>105</v>
      </c>
      <c r="AM5" s="175"/>
      <c r="AN5" s="15"/>
      <c r="AO5" s="15"/>
      <c r="BX5" s="16" t="s">
        <v>179</v>
      </c>
      <c r="BY5" s="17" t="s">
        <v>263</v>
      </c>
      <c r="BZ5" s="18" t="s">
        <v>361</v>
      </c>
      <c r="CA5" s="16" t="s">
        <v>222</v>
      </c>
      <c r="CB5" s="16" t="s">
        <v>228</v>
      </c>
      <c r="CC5" s="16" t="s">
        <v>230</v>
      </c>
      <c r="CD5" s="16" t="s">
        <v>232</v>
      </c>
      <c r="CE5" s="17" t="s">
        <v>238</v>
      </c>
      <c r="CF5" s="19" t="s">
        <v>276</v>
      </c>
    </row>
    <row r="6" spans="1:84" ht="19.5" customHeight="1">
      <c r="A6" s="207" t="s">
        <v>180</v>
      </c>
      <c r="B6" s="208"/>
      <c r="C6" s="208"/>
      <c r="D6" s="208"/>
      <c r="E6" s="208"/>
      <c r="F6" s="208"/>
      <c r="G6" s="208"/>
      <c r="H6" s="208"/>
      <c r="I6" s="177"/>
      <c r="J6" s="178"/>
      <c r="K6" s="178"/>
      <c r="L6" s="178"/>
      <c r="M6" s="178"/>
      <c r="N6" s="178"/>
      <c r="O6" s="178"/>
      <c r="P6" s="178"/>
      <c r="Q6" s="178"/>
      <c r="R6" s="178"/>
      <c r="S6" s="178"/>
      <c r="T6" s="178"/>
      <c r="U6" s="178"/>
      <c r="V6" s="178"/>
      <c r="W6" s="178"/>
      <c r="X6" s="178"/>
      <c r="Y6" s="178"/>
      <c r="Z6" s="178"/>
      <c r="AA6" s="178"/>
      <c r="AB6" s="178"/>
      <c r="AC6" s="178"/>
      <c r="AD6" s="179"/>
      <c r="AH6" s="14"/>
      <c r="AI6" s="174" t="s">
        <v>106</v>
      </c>
      <c r="AJ6" s="174"/>
      <c r="AK6" s="174"/>
      <c r="AL6" s="175" t="s">
        <v>303</v>
      </c>
      <c r="AM6" s="175"/>
      <c r="AN6" s="15"/>
      <c r="AO6" s="15"/>
      <c r="BX6" s="16" t="s">
        <v>374</v>
      </c>
      <c r="BY6" s="17" t="s">
        <v>264</v>
      </c>
      <c r="BZ6" s="18" t="s">
        <v>362</v>
      </c>
      <c r="CA6" s="16" t="s">
        <v>223</v>
      </c>
      <c r="CB6" s="16" t="s">
        <v>229</v>
      </c>
      <c r="CC6" s="16" t="s">
        <v>231</v>
      </c>
      <c r="CD6" s="16" t="s">
        <v>233</v>
      </c>
      <c r="CE6" s="17"/>
      <c r="CF6" s="19" t="s">
        <v>277</v>
      </c>
    </row>
    <row r="7" spans="1:84" ht="19.5" customHeight="1">
      <c r="A7" s="209" t="s">
        <v>182</v>
      </c>
      <c r="B7" s="210"/>
      <c r="C7" s="210"/>
      <c r="D7" s="210"/>
      <c r="E7" s="210"/>
      <c r="F7" s="210"/>
      <c r="G7" s="210"/>
      <c r="H7" s="210"/>
      <c r="I7" s="180"/>
      <c r="J7" s="181"/>
      <c r="K7" s="181"/>
      <c r="L7" s="181"/>
      <c r="M7" s="181"/>
      <c r="N7" s="181"/>
      <c r="O7" s="181"/>
      <c r="P7" s="181"/>
      <c r="Q7" s="181"/>
      <c r="R7" s="181"/>
      <c r="S7" s="181"/>
      <c r="T7" s="181"/>
      <c r="U7" s="181"/>
      <c r="V7" s="181"/>
      <c r="W7" s="181"/>
      <c r="X7" s="181"/>
      <c r="Y7" s="181"/>
      <c r="Z7" s="181"/>
      <c r="AA7" s="181"/>
      <c r="AB7" s="181"/>
      <c r="AC7" s="181"/>
      <c r="AD7" s="182"/>
      <c r="AH7" s="20"/>
      <c r="AI7" s="174" t="s">
        <v>108</v>
      </c>
      <c r="AJ7" s="174"/>
      <c r="AK7" s="174"/>
      <c r="AL7" s="175" t="s">
        <v>304</v>
      </c>
      <c r="AM7" s="175"/>
      <c r="AN7" s="15"/>
      <c r="AO7" s="15"/>
      <c r="BX7" s="16"/>
      <c r="BY7" s="16"/>
      <c r="BZ7" s="21" t="s">
        <v>363</v>
      </c>
      <c r="CA7" s="16"/>
      <c r="CB7" s="16"/>
      <c r="CC7" s="16"/>
      <c r="CD7" s="16"/>
      <c r="CE7" s="17"/>
      <c r="CF7" s="17"/>
    </row>
    <row r="8" spans="1:84" ht="19.5" customHeight="1">
      <c r="A8" s="211" t="s">
        <v>181</v>
      </c>
      <c r="B8" s="212"/>
      <c r="C8" s="212"/>
      <c r="D8" s="212"/>
      <c r="E8" s="212"/>
      <c r="F8" s="212"/>
      <c r="G8" s="212"/>
      <c r="H8" s="212"/>
      <c r="I8" s="180"/>
      <c r="J8" s="181"/>
      <c r="K8" s="181"/>
      <c r="L8" s="181"/>
      <c r="M8" s="181"/>
      <c r="N8" s="181"/>
      <c r="O8" s="181"/>
      <c r="P8" s="181"/>
      <c r="Q8" s="181"/>
      <c r="R8" s="181"/>
      <c r="S8" s="181"/>
      <c r="T8" s="181"/>
      <c r="U8" s="181"/>
      <c r="V8" s="181"/>
      <c r="W8" s="181"/>
      <c r="X8" s="181"/>
      <c r="Y8" s="181"/>
      <c r="Z8" s="181"/>
      <c r="AA8" s="181"/>
      <c r="AB8" s="181"/>
      <c r="AC8" s="181"/>
      <c r="AD8" s="182"/>
      <c r="AH8" s="20"/>
      <c r="AI8" s="174" t="s">
        <v>109</v>
      </c>
      <c r="AJ8" s="174"/>
      <c r="AK8" s="174"/>
      <c r="AL8" s="175" t="s">
        <v>110</v>
      </c>
      <c r="AM8" s="175"/>
      <c r="AN8" s="15"/>
      <c r="AO8" s="15"/>
    </row>
    <row r="9" spans="1:84" ht="19.5" customHeight="1">
      <c r="A9" s="211" t="s">
        <v>183</v>
      </c>
      <c r="B9" s="212"/>
      <c r="C9" s="212"/>
      <c r="D9" s="212"/>
      <c r="E9" s="212"/>
      <c r="F9" s="212"/>
      <c r="G9" s="212"/>
      <c r="H9" s="212"/>
      <c r="I9" s="180"/>
      <c r="J9" s="181"/>
      <c r="K9" s="181"/>
      <c r="L9" s="181"/>
      <c r="M9" s="181"/>
      <c r="N9" s="181"/>
      <c r="O9" s="181"/>
      <c r="P9" s="181"/>
      <c r="Q9" s="181"/>
      <c r="R9" s="181"/>
      <c r="S9" s="181"/>
      <c r="T9" s="181"/>
      <c r="U9" s="181"/>
      <c r="V9" s="181"/>
      <c r="W9" s="181"/>
      <c r="X9" s="181"/>
      <c r="Y9" s="181"/>
      <c r="Z9" s="181"/>
      <c r="AA9" s="181"/>
      <c r="AB9" s="181"/>
      <c r="AC9" s="181"/>
      <c r="AD9" s="182"/>
      <c r="AH9" s="15"/>
      <c r="AI9" s="174" t="s">
        <v>113</v>
      </c>
      <c r="AJ9" s="174"/>
      <c r="AK9" s="174"/>
      <c r="AL9" s="175" t="s">
        <v>114</v>
      </c>
      <c r="AM9" s="175"/>
      <c r="AN9" s="15"/>
      <c r="AO9" s="15"/>
    </row>
    <row r="10" spans="1:84" ht="19.5" customHeight="1">
      <c r="A10" s="211" t="s">
        <v>184</v>
      </c>
      <c r="B10" s="212"/>
      <c r="C10" s="212"/>
      <c r="D10" s="212"/>
      <c r="E10" s="212"/>
      <c r="F10" s="212"/>
      <c r="G10" s="212"/>
      <c r="H10" s="212"/>
      <c r="I10" s="180"/>
      <c r="J10" s="181"/>
      <c r="K10" s="181"/>
      <c r="L10" s="181"/>
      <c r="M10" s="181"/>
      <c r="N10" s="181"/>
      <c r="O10" s="181"/>
      <c r="P10" s="181"/>
      <c r="Q10" s="181"/>
      <c r="R10" s="181"/>
      <c r="S10" s="181"/>
      <c r="T10" s="181"/>
      <c r="U10" s="181"/>
      <c r="V10" s="181"/>
      <c r="W10" s="181"/>
      <c r="X10" s="181"/>
      <c r="Y10" s="181"/>
      <c r="Z10" s="181"/>
      <c r="AA10" s="181"/>
      <c r="AB10" s="181"/>
      <c r="AC10" s="181"/>
      <c r="AD10" s="182"/>
      <c r="AH10" s="15"/>
      <c r="AI10" s="174" t="s">
        <v>115</v>
      </c>
      <c r="AJ10" s="174"/>
      <c r="AK10" s="174"/>
      <c r="AL10" s="175" t="s">
        <v>116</v>
      </c>
      <c r="AM10" s="175"/>
      <c r="AN10" s="15"/>
      <c r="AO10" s="15"/>
    </row>
    <row r="11" spans="1:84" ht="19.5" customHeight="1">
      <c r="A11" s="211" t="s">
        <v>185</v>
      </c>
      <c r="B11" s="212"/>
      <c r="C11" s="212"/>
      <c r="D11" s="212"/>
      <c r="E11" s="212"/>
      <c r="F11" s="212"/>
      <c r="G11" s="212"/>
      <c r="H11" s="212"/>
      <c r="I11" s="239"/>
      <c r="J11" s="240"/>
      <c r="K11" s="22" t="s">
        <v>186</v>
      </c>
      <c r="L11" s="240"/>
      <c r="M11" s="241"/>
      <c r="N11" s="251"/>
      <c r="O11" s="251"/>
      <c r="P11" s="251"/>
      <c r="Q11" s="251"/>
      <c r="R11" s="251"/>
      <c r="S11" s="251"/>
      <c r="T11" s="251"/>
      <c r="U11" s="251"/>
      <c r="V11" s="251"/>
      <c r="W11" s="251"/>
      <c r="X11" s="251"/>
      <c r="Y11" s="251"/>
      <c r="Z11" s="251"/>
      <c r="AA11" s="251"/>
      <c r="AB11" s="251"/>
      <c r="AC11" s="251"/>
      <c r="AD11" s="252"/>
      <c r="AH11" s="15"/>
      <c r="AI11" s="174" t="s">
        <v>118</v>
      </c>
      <c r="AJ11" s="174"/>
      <c r="AK11" s="174"/>
      <c r="AL11" s="175" t="s">
        <v>119</v>
      </c>
      <c r="AM11" s="175"/>
      <c r="AN11" s="15"/>
      <c r="AO11" s="15"/>
    </row>
    <row r="12" spans="1:84" ht="19.5" customHeight="1">
      <c r="A12" s="213" t="s">
        <v>356</v>
      </c>
      <c r="B12" s="212"/>
      <c r="C12" s="212"/>
      <c r="D12" s="212"/>
      <c r="E12" s="212"/>
      <c r="F12" s="212"/>
      <c r="G12" s="212"/>
      <c r="H12" s="212"/>
      <c r="I12" s="217" t="s">
        <v>188</v>
      </c>
      <c r="J12" s="217"/>
      <c r="K12" s="217"/>
      <c r="L12" s="217"/>
      <c r="M12" s="217"/>
      <c r="N12" s="214"/>
      <c r="O12" s="214"/>
      <c r="P12" s="214"/>
      <c r="Q12" s="214"/>
      <c r="R12" s="189" t="s">
        <v>189</v>
      </c>
      <c r="S12" s="189"/>
      <c r="T12" s="189"/>
      <c r="U12" s="189"/>
      <c r="V12" s="172"/>
      <c r="W12" s="172"/>
      <c r="X12" s="172"/>
      <c r="Y12" s="172"/>
      <c r="Z12" s="172"/>
      <c r="AA12" s="172"/>
      <c r="AB12" s="172"/>
      <c r="AC12" s="172"/>
      <c r="AD12" s="173"/>
      <c r="BD12" s="15"/>
      <c r="BE12" s="15"/>
      <c r="BF12" s="15"/>
      <c r="BG12" s="15"/>
      <c r="BH12" s="15"/>
      <c r="BI12" s="15"/>
      <c r="BJ12" s="15"/>
      <c r="BK12" s="15"/>
      <c r="BX12" s="164" t="str">
        <f>IF(N12="","",N12&amp;V12&amp;N13)</f>
        <v/>
      </c>
      <c r="BY12" s="165"/>
      <c r="BZ12" s="165"/>
      <c r="CA12" s="165"/>
      <c r="CB12" s="165"/>
      <c r="CC12" s="165"/>
      <c r="CD12" s="165"/>
      <c r="CE12" s="165"/>
      <c r="CF12" s="166"/>
    </row>
    <row r="13" spans="1:84" ht="19.5" customHeight="1">
      <c r="A13" s="211"/>
      <c r="B13" s="212"/>
      <c r="C13" s="212"/>
      <c r="D13" s="212"/>
      <c r="E13" s="212"/>
      <c r="F13" s="212"/>
      <c r="G13" s="212"/>
      <c r="H13" s="212"/>
      <c r="I13" s="217" t="s">
        <v>187</v>
      </c>
      <c r="J13" s="217"/>
      <c r="K13" s="217"/>
      <c r="L13" s="217"/>
      <c r="M13" s="217"/>
      <c r="N13" s="172"/>
      <c r="O13" s="172"/>
      <c r="P13" s="172"/>
      <c r="Q13" s="172"/>
      <c r="R13" s="172"/>
      <c r="S13" s="172"/>
      <c r="T13" s="172"/>
      <c r="U13" s="172"/>
      <c r="V13" s="172"/>
      <c r="W13" s="172"/>
      <c r="X13" s="172"/>
      <c r="Y13" s="172"/>
      <c r="Z13" s="172"/>
      <c r="AA13" s="172"/>
      <c r="AB13" s="172"/>
      <c r="AC13" s="172"/>
      <c r="AD13" s="173"/>
      <c r="AG13" s="2" t="s">
        <v>357</v>
      </c>
    </row>
    <row r="14" spans="1:84" ht="19.5" customHeight="1" thickBot="1">
      <c r="A14" s="237" t="s">
        <v>190</v>
      </c>
      <c r="B14" s="238"/>
      <c r="C14" s="238"/>
      <c r="D14" s="238"/>
      <c r="E14" s="238"/>
      <c r="F14" s="238"/>
      <c r="G14" s="238"/>
      <c r="H14" s="238"/>
      <c r="I14" s="242"/>
      <c r="J14" s="242"/>
      <c r="K14" s="242"/>
      <c r="L14" s="242"/>
      <c r="M14" s="242"/>
      <c r="N14" s="242"/>
      <c r="O14" s="242"/>
      <c r="P14" s="242"/>
      <c r="Q14" s="242"/>
      <c r="R14" s="176" t="s">
        <v>191</v>
      </c>
      <c r="S14" s="176"/>
      <c r="T14" s="176"/>
      <c r="U14" s="176"/>
      <c r="V14" s="242"/>
      <c r="W14" s="242"/>
      <c r="X14" s="242"/>
      <c r="Y14" s="242"/>
      <c r="Z14" s="242"/>
      <c r="AA14" s="242"/>
      <c r="AB14" s="242"/>
      <c r="AC14" s="242"/>
      <c r="AD14" s="243"/>
      <c r="AG14" s="2" t="s">
        <v>358</v>
      </c>
    </row>
    <row r="15" spans="1:84" ht="19.5" customHeight="1">
      <c r="A15" s="218" t="s">
        <v>316</v>
      </c>
      <c r="B15" s="219"/>
      <c r="C15" s="219"/>
      <c r="D15" s="219"/>
      <c r="E15" s="219"/>
      <c r="F15" s="219"/>
      <c r="G15" s="219"/>
      <c r="H15" s="220"/>
      <c r="I15" s="222"/>
      <c r="J15" s="223"/>
      <c r="K15" s="223"/>
      <c r="L15" s="223"/>
      <c r="M15" s="224"/>
      <c r="N15" s="215" t="s">
        <v>224</v>
      </c>
      <c r="O15" s="215"/>
      <c r="P15" s="215"/>
      <c r="Q15" s="215"/>
      <c r="R15" s="183"/>
      <c r="S15" s="184"/>
      <c r="T15" s="184"/>
      <c r="U15" s="184"/>
      <c r="V15" s="184"/>
      <c r="W15" s="184"/>
      <c r="X15" s="184"/>
      <c r="Y15" s="184"/>
      <c r="Z15" s="184"/>
      <c r="AA15" s="184"/>
      <c r="AB15" s="184"/>
      <c r="AC15" s="184"/>
      <c r="AD15" s="185"/>
      <c r="AF15" s="28"/>
      <c r="AH15" s="28"/>
      <c r="AI15" s="28"/>
      <c r="AJ15" s="28"/>
      <c r="AK15" s="28"/>
      <c r="AL15" s="28"/>
      <c r="AM15" s="28"/>
      <c r="AN15" s="28"/>
      <c r="AO15" s="28"/>
      <c r="AP15" s="28"/>
      <c r="AQ15" s="28"/>
      <c r="AR15" s="28"/>
      <c r="BD15" s="23"/>
      <c r="BE15" s="23"/>
      <c r="BF15" s="23"/>
      <c r="BG15" s="23"/>
    </row>
    <row r="16" spans="1:84" ht="19.5" customHeight="1">
      <c r="A16" s="221"/>
      <c r="B16" s="219"/>
      <c r="C16" s="219"/>
      <c r="D16" s="219"/>
      <c r="E16" s="219"/>
      <c r="F16" s="219"/>
      <c r="G16" s="219"/>
      <c r="H16" s="220"/>
      <c r="I16" s="222"/>
      <c r="J16" s="223"/>
      <c r="K16" s="223"/>
      <c r="L16" s="223"/>
      <c r="M16" s="224"/>
      <c r="N16" s="244" t="s">
        <v>259</v>
      </c>
      <c r="O16" s="245"/>
      <c r="P16" s="245"/>
      <c r="Q16" s="246"/>
      <c r="R16" s="167"/>
      <c r="S16" s="168"/>
      <c r="T16" s="168"/>
      <c r="U16" s="168"/>
      <c r="V16" s="168"/>
      <c r="W16" s="168"/>
      <c r="X16" s="168"/>
      <c r="Y16" s="168"/>
      <c r="Z16" s="168"/>
      <c r="AA16" s="168"/>
      <c r="AB16" s="168"/>
      <c r="AC16" s="168"/>
      <c r="AD16" s="169"/>
      <c r="AF16" s="28"/>
      <c r="AH16" s="28"/>
      <c r="AI16" s="28"/>
      <c r="AJ16" s="28"/>
      <c r="AK16" s="28"/>
      <c r="AL16" s="28"/>
      <c r="AM16" s="28"/>
      <c r="AN16" s="28"/>
      <c r="AO16" s="28"/>
      <c r="AP16" s="28"/>
      <c r="AQ16" s="28"/>
      <c r="AR16" s="28"/>
      <c r="BD16" s="23"/>
      <c r="BE16" s="23"/>
      <c r="BF16" s="23"/>
      <c r="BG16" s="23"/>
    </row>
    <row r="17" spans="1:59" ht="19.5" customHeight="1">
      <c r="A17" s="221"/>
      <c r="B17" s="219"/>
      <c r="C17" s="219"/>
      <c r="D17" s="219"/>
      <c r="E17" s="219"/>
      <c r="F17" s="219"/>
      <c r="G17" s="219"/>
      <c r="H17" s="220"/>
      <c r="I17" s="222"/>
      <c r="J17" s="223"/>
      <c r="K17" s="223"/>
      <c r="L17" s="223"/>
      <c r="M17" s="224"/>
      <c r="N17" s="216" t="s">
        <v>225</v>
      </c>
      <c r="O17" s="216"/>
      <c r="P17" s="216"/>
      <c r="Q17" s="216"/>
      <c r="R17" s="167"/>
      <c r="S17" s="168"/>
      <c r="T17" s="168"/>
      <c r="U17" s="168"/>
      <c r="V17" s="168"/>
      <c r="W17" s="168"/>
      <c r="X17" s="168"/>
      <c r="Y17" s="168"/>
      <c r="Z17" s="168"/>
      <c r="AA17" s="168"/>
      <c r="AB17" s="168"/>
      <c r="AC17" s="168"/>
      <c r="AD17" s="169"/>
      <c r="AF17" s="28"/>
      <c r="AG17" s="28"/>
      <c r="AH17" s="28"/>
      <c r="AI17" s="28"/>
      <c r="AJ17" s="28"/>
      <c r="AK17" s="28"/>
      <c r="AL17" s="28"/>
      <c r="AM17" s="28"/>
      <c r="AN17" s="28"/>
      <c r="AO17" s="28"/>
      <c r="AP17" s="28"/>
      <c r="AQ17" s="28"/>
      <c r="AR17" s="28"/>
      <c r="BD17" s="23"/>
      <c r="BE17" s="23"/>
      <c r="BF17" s="23"/>
      <c r="BG17" s="23"/>
    </row>
    <row r="18" spans="1:59" ht="19.5" customHeight="1">
      <c r="A18" s="225" t="s">
        <v>261</v>
      </c>
      <c r="B18" s="226"/>
      <c r="C18" s="226"/>
      <c r="D18" s="226"/>
      <c r="E18" s="226"/>
      <c r="F18" s="226"/>
      <c r="G18" s="226"/>
      <c r="H18" s="227"/>
      <c r="I18" s="231"/>
      <c r="J18" s="232"/>
      <c r="K18" s="232"/>
      <c r="L18" s="232"/>
      <c r="M18" s="233"/>
      <c r="N18" s="189" t="s">
        <v>224</v>
      </c>
      <c r="O18" s="189"/>
      <c r="P18" s="189"/>
      <c r="Q18" s="189"/>
      <c r="R18" s="167"/>
      <c r="S18" s="168"/>
      <c r="T18" s="168"/>
      <c r="U18" s="168"/>
      <c r="V18" s="168"/>
      <c r="W18" s="168"/>
      <c r="X18" s="168"/>
      <c r="Y18" s="168"/>
      <c r="Z18" s="168"/>
      <c r="AA18" s="168"/>
      <c r="AB18" s="168"/>
      <c r="AC18" s="168"/>
      <c r="AD18" s="169"/>
      <c r="BD18" s="23"/>
      <c r="BE18" s="23"/>
      <c r="BF18" s="23"/>
      <c r="BG18" s="23"/>
    </row>
    <row r="19" spans="1:59" ht="19.5" customHeight="1">
      <c r="A19" s="221"/>
      <c r="B19" s="219"/>
      <c r="C19" s="219"/>
      <c r="D19" s="219"/>
      <c r="E19" s="219"/>
      <c r="F19" s="219"/>
      <c r="G19" s="219"/>
      <c r="H19" s="220"/>
      <c r="I19" s="222"/>
      <c r="J19" s="223"/>
      <c r="K19" s="223"/>
      <c r="L19" s="223"/>
      <c r="M19" s="224"/>
      <c r="N19" s="186" t="s">
        <v>259</v>
      </c>
      <c r="O19" s="187"/>
      <c r="P19" s="187"/>
      <c r="Q19" s="188"/>
      <c r="R19" s="167"/>
      <c r="S19" s="168"/>
      <c r="T19" s="168"/>
      <c r="U19" s="168"/>
      <c r="V19" s="168"/>
      <c r="W19" s="168"/>
      <c r="X19" s="168"/>
      <c r="Y19" s="168"/>
      <c r="Z19" s="168"/>
      <c r="AA19" s="168"/>
      <c r="AB19" s="168"/>
      <c r="AC19" s="168"/>
      <c r="AD19" s="169"/>
      <c r="BD19" s="23"/>
      <c r="BE19" s="23"/>
      <c r="BF19" s="23"/>
      <c r="BG19" s="23"/>
    </row>
    <row r="20" spans="1:59" ht="19.5" customHeight="1">
      <c r="A20" s="221"/>
      <c r="B20" s="219"/>
      <c r="C20" s="219"/>
      <c r="D20" s="219"/>
      <c r="E20" s="219"/>
      <c r="F20" s="219"/>
      <c r="G20" s="219"/>
      <c r="H20" s="220"/>
      <c r="I20" s="222"/>
      <c r="J20" s="223"/>
      <c r="K20" s="223"/>
      <c r="L20" s="223"/>
      <c r="M20" s="224"/>
      <c r="N20" s="186" t="s">
        <v>248</v>
      </c>
      <c r="O20" s="187"/>
      <c r="P20" s="187"/>
      <c r="Q20" s="188"/>
      <c r="R20" s="167"/>
      <c r="S20" s="168"/>
      <c r="T20" s="168"/>
      <c r="U20" s="168"/>
      <c r="V20" s="168"/>
      <c r="W20" s="168"/>
      <c r="X20" s="168"/>
      <c r="Y20" s="168"/>
      <c r="Z20" s="168"/>
      <c r="AA20" s="168"/>
      <c r="AB20" s="168"/>
      <c r="AC20" s="168"/>
      <c r="AD20" s="169"/>
      <c r="BD20" s="23"/>
      <c r="BE20" s="23"/>
      <c r="BF20" s="23"/>
      <c r="BG20" s="23"/>
    </row>
    <row r="21" spans="1:59" ht="19.5" customHeight="1">
      <c r="A21" s="221"/>
      <c r="B21" s="219"/>
      <c r="C21" s="219"/>
      <c r="D21" s="219"/>
      <c r="E21" s="219"/>
      <c r="F21" s="219"/>
      <c r="G21" s="219"/>
      <c r="H21" s="220"/>
      <c r="I21" s="222"/>
      <c r="J21" s="223"/>
      <c r="K21" s="223"/>
      <c r="L21" s="223"/>
      <c r="M21" s="224"/>
      <c r="N21" s="186" t="s">
        <v>243</v>
      </c>
      <c r="O21" s="187"/>
      <c r="P21" s="187"/>
      <c r="Q21" s="188"/>
      <c r="R21" s="167"/>
      <c r="S21" s="168"/>
      <c r="T21" s="168"/>
      <c r="U21" s="168"/>
      <c r="V21" s="168"/>
      <c r="W21" s="168"/>
      <c r="X21" s="168"/>
      <c r="Y21" s="168"/>
      <c r="Z21" s="168"/>
      <c r="AA21" s="168"/>
      <c r="AB21" s="168"/>
      <c r="AC21" s="168"/>
      <c r="AD21" s="169"/>
      <c r="BD21" s="23"/>
      <c r="BE21" s="23"/>
      <c r="BF21" s="23"/>
      <c r="BG21" s="23"/>
    </row>
    <row r="22" spans="1:59" ht="19.5" customHeight="1">
      <c r="A22" s="221"/>
      <c r="B22" s="219"/>
      <c r="C22" s="219"/>
      <c r="D22" s="219"/>
      <c r="E22" s="219"/>
      <c r="F22" s="219"/>
      <c r="G22" s="219"/>
      <c r="H22" s="220"/>
      <c r="I22" s="222"/>
      <c r="J22" s="223"/>
      <c r="K22" s="223"/>
      <c r="L22" s="223"/>
      <c r="M22" s="224"/>
      <c r="N22" s="186" t="s">
        <v>244</v>
      </c>
      <c r="O22" s="187"/>
      <c r="P22" s="187"/>
      <c r="Q22" s="188"/>
      <c r="R22" s="167"/>
      <c r="S22" s="168"/>
      <c r="T22" s="168"/>
      <c r="U22" s="168"/>
      <c r="V22" s="168"/>
      <c r="W22" s="168"/>
      <c r="X22" s="168"/>
      <c r="Y22" s="168"/>
      <c r="Z22" s="168"/>
      <c r="AA22" s="168"/>
      <c r="AB22" s="168"/>
      <c r="AC22" s="168"/>
      <c r="AD22" s="169"/>
      <c r="BD22" s="23"/>
      <c r="BE22" s="23"/>
      <c r="BF22" s="23"/>
      <c r="BG22" s="23"/>
    </row>
    <row r="23" spans="1:59" ht="19.5" customHeight="1">
      <c r="A23" s="221"/>
      <c r="B23" s="219"/>
      <c r="C23" s="219"/>
      <c r="D23" s="219"/>
      <c r="E23" s="219"/>
      <c r="F23" s="219"/>
      <c r="G23" s="219"/>
      <c r="H23" s="220"/>
      <c r="I23" s="222"/>
      <c r="J23" s="223"/>
      <c r="K23" s="223"/>
      <c r="L23" s="223"/>
      <c r="M23" s="224"/>
      <c r="N23" s="186" t="s">
        <v>245</v>
      </c>
      <c r="O23" s="187"/>
      <c r="P23" s="187"/>
      <c r="Q23" s="188"/>
      <c r="R23" s="248"/>
      <c r="S23" s="192"/>
      <c r="T23" s="30" t="s">
        <v>269</v>
      </c>
      <c r="U23" s="192"/>
      <c r="V23" s="193"/>
      <c r="W23" s="170"/>
      <c r="X23" s="170"/>
      <c r="Y23" s="170"/>
      <c r="Z23" s="170"/>
      <c r="AA23" s="170"/>
      <c r="AB23" s="170"/>
      <c r="AC23" s="170"/>
      <c r="AD23" s="171"/>
      <c r="BD23" s="23"/>
      <c r="BE23" s="23"/>
      <c r="BF23" s="23"/>
      <c r="BG23" s="23"/>
    </row>
    <row r="24" spans="1:59" ht="19.5" customHeight="1">
      <c r="A24" s="221"/>
      <c r="B24" s="219"/>
      <c r="C24" s="219"/>
      <c r="D24" s="219"/>
      <c r="E24" s="219"/>
      <c r="F24" s="219"/>
      <c r="G24" s="219"/>
      <c r="H24" s="220"/>
      <c r="I24" s="222"/>
      <c r="J24" s="223"/>
      <c r="K24" s="223"/>
      <c r="L24" s="223"/>
      <c r="M24" s="224"/>
      <c r="N24" s="247" t="s">
        <v>225</v>
      </c>
      <c r="O24" s="247"/>
      <c r="P24" s="247"/>
      <c r="Q24" s="247"/>
      <c r="R24" s="172"/>
      <c r="S24" s="172"/>
      <c r="T24" s="172"/>
      <c r="U24" s="172"/>
      <c r="V24" s="172"/>
      <c r="W24" s="172"/>
      <c r="X24" s="172"/>
      <c r="Y24" s="172"/>
      <c r="Z24" s="172"/>
      <c r="AA24" s="172"/>
      <c r="AB24" s="172"/>
      <c r="AC24" s="172"/>
      <c r="AD24" s="173"/>
      <c r="BD24" s="23"/>
      <c r="BE24" s="23"/>
      <c r="BF24" s="23"/>
      <c r="BG24" s="23"/>
    </row>
    <row r="25" spans="1:59" ht="19.5" customHeight="1">
      <c r="A25" s="221"/>
      <c r="B25" s="219"/>
      <c r="C25" s="219"/>
      <c r="D25" s="219"/>
      <c r="E25" s="219"/>
      <c r="F25" s="219"/>
      <c r="G25" s="219"/>
      <c r="H25" s="220"/>
      <c r="I25" s="222"/>
      <c r="J25" s="223"/>
      <c r="K25" s="223"/>
      <c r="L25" s="223"/>
      <c r="M25" s="224"/>
      <c r="N25" s="186" t="s">
        <v>260</v>
      </c>
      <c r="O25" s="187"/>
      <c r="P25" s="187"/>
      <c r="Q25" s="188"/>
      <c r="R25" s="190"/>
      <c r="S25" s="190"/>
      <c r="T25" s="190"/>
      <c r="U25" s="190"/>
      <c r="V25" s="190"/>
      <c r="W25" s="190"/>
      <c r="X25" s="190"/>
      <c r="Y25" s="190"/>
      <c r="Z25" s="190"/>
      <c r="AA25" s="190"/>
      <c r="AB25" s="190"/>
      <c r="AC25" s="190"/>
      <c r="AD25" s="191"/>
      <c r="BD25" s="23"/>
      <c r="BE25" s="23"/>
      <c r="BF25" s="23"/>
      <c r="BG25" s="23"/>
    </row>
    <row r="26" spans="1:59" ht="19.5" customHeight="1">
      <c r="A26" s="221"/>
      <c r="B26" s="219"/>
      <c r="C26" s="219"/>
      <c r="D26" s="219"/>
      <c r="E26" s="219"/>
      <c r="F26" s="219"/>
      <c r="G26" s="219"/>
      <c r="H26" s="220"/>
      <c r="I26" s="222"/>
      <c r="J26" s="223"/>
      <c r="K26" s="223"/>
      <c r="L26" s="223"/>
      <c r="M26" s="224"/>
      <c r="N26" s="186" t="s">
        <v>246</v>
      </c>
      <c r="O26" s="187"/>
      <c r="P26" s="187"/>
      <c r="Q26" s="188"/>
      <c r="R26" s="249"/>
      <c r="S26" s="249"/>
      <c r="T26" s="249"/>
      <c r="U26" s="249"/>
      <c r="V26" s="249"/>
      <c r="W26" s="249"/>
      <c r="X26" s="249"/>
      <c r="Y26" s="249"/>
      <c r="Z26" s="249"/>
      <c r="AA26" s="249"/>
      <c r="AB26" s="249"/>
      <c r="AC26" s="249"/>
      <c r="AD26" s="250"/>
      <c r="BD26" s="23"/>
      <c r="BE26" s="23"/>
      <c r="BF26" s="23"/>
      <c r="BG26" s="23"/>
    </row>
    <row r="27" spans="1:59" ht="19.5" customHeight="1">
      <c r="A27" s="228"/>
      <c r="B27" s="229"/>
      <c r="C27" s="229"/>
      <c r="D27" s="229"/>
      <c r="E27" s="229"/>
      <c r="F27" s="229"/>
      <c r="G27" s="229"/>
      <c r="H27" s="230"/>
      <c r="I27" s="234"/>
      <c r="J27" s="235"/>
      <c r="K27" s="235"/>
      <c r="L27" s="235"/>
      <c r="M27" s="236"/>
      <c r="N27" s="186" t="s">
        <v>247</v>
      </c>
      <c r="O27" s="187"/>
      <c r="P27" s="187"/>
      <c r="Q27" s="188"/>
      <c r="R27" s="249"/>
      <c r="S27" s="249"/>
      <c r="T27" s="249"/>
      <c r="U27" s="249"/>
      <c r="V27" s="249"/>
      <c r="W27" s="249"/>
      <c r="X27" s="249"/>
      <c r="Y27" s="249"/>
      <c r="Z27" s="249"/>
      <c r="AA27" s="249"/>
      <c r="AB27" s="249"/>
      <c r="AC27" s="249"/>
      <c r="AD27" s="250"/>
      <c r="BD27" s="23"/>
      <c r="BE27" s="23"/>
      <c r="BF27" s="23"/>
      <c r="BG27" s="23"/>
    </row>
    <row r="28" spans="1:59" ht="19.5" customHeight="1">
      <c r="A28" s="211" t="s">
        <v>226</v>
      </c>
      <c r="B28" s="212"/>
      <c r="C28" s="212"/>
      <c r="D28" s="212"/>
      <c r="E28" s="212"/>
      <c r="F28" s="212"/>
      <c r="G28" s="212"/>
      <c r="H28" s="212"/>
      <c r="I28" s="249"/>
      <c r="J28" s="249"/>
      <c r="K28" s="249"/>
      <c r="L28" s="249"/>
      <c r="M28" s="249"/>
      <c r="N28" s="259" t="s">
        <v>274</v>
      </c>
      <c r="O28" s="260"/>
      <c r="P28" s="260"/>
      <c r="Q28" s="260"/>
      <c r="R28" s="256"/>
      <c r="S28" s="257"/>
      <c r="T28" s="257"/>
      <c r="U28" s="257"/>
      <c r="V28" s="257"/>
      <c r="W28" s="210" t="s">
        <v>275</v>
      </c>
      <c r="X28" s="210"/>
      <c r="Y28" s="210"/>
      <c r="Z28" s="257"/>
      <c r="AA28" s="257"/>
      <c r="AB28" s="257"/>
      <c r="AC28" s="257"/>
      <c r="AD28" s="258"/>
      <c r="AG28" s="253" t="str">
        <f>IF(I28="","",IF(I28=CC5,"ここに証明書取得日、番号を記入してください","ここは記入しないでください"))</f>
        <v/>
      </c>
      <c r="AH28" s="254"/>
      <c r="AI28" s="254"/>
      <c r="AJ28" s="254"/>
      <c r="AK28" s="254"/>
      <c r="AL28" s="254"/>
      <c r="AM28" s="254"/>
      <c r="AN28" s="254"/>
      <c r="AO28" s="254"/>
      <c r="AP28" s="254"/>
      <c r="AQ28" s="255"/>
    </row>
    <row r="29" spans="1:59" ht="19.5" customHeight="1">
      <c r="A29" s="211" t="s">
        <v>227</v>
      </c>
      <c r="B29" s="212"/>
      <c r="C29" s="212"/>
      <c r="D29" s="212"/>
      <c r="E29" s="212"/>
      <c r="F29" s="212"/>
      <c r="G29" s="212"/>
      <c r="H29" s="212"/>
      <c r="I29" s="249"/>
      <c r="J29" s="249"/>
      <c r="K29" s="249"/>
      <c r="L29" s="249"/>
      <c r="M29" s="249"/>
      <c r="N29" s="210" t="s">
        <v>234</v>
      </c>
      <c r="O29" s="210"/>
      <c r="P29" s="210"/>
      <c r="Q29" s="210"/>
      <c r="R29" s="210"/>
      <c r="S29" s="210"/>
      <c r="T29" s="210"/>
      <c r="U29" s="210"/>
      <c r="V29" s="210"/>
      <c r="W29" s="210"/>
      <c r="X29" s="210"/>
      <c r="Y29" s="210"/>
      <c r="Z29" s="210"/>
      <c r="AA29" s="210"/>
      <c r="AB29" s="210"/>
      <c r="AC29" s="210"/>
      <c r="AD29" s="268"/>
    </row>
    <row r="30" spans="1:59" ht="19.5" customHeight="1">
      <c r="A30" s="290" t="s">
        <v>273</v>
      </c>
      <c r="B30" s="226"/>
      <c r="C30" s="226"/>
      <c r="D30" s="226"/>
      <c r="E30" s="226"/>
      <c r="F30" s="226"/>
      <c r="G30" s="226"/>
      <c r="H30" s="227"/>
      <c r="I30" s="249"/>
      <c r="J30" s="249"/>
      <c r="K30" s="249"/>
      <c r="L30" s="249"/>
      <c r="M30" s="249"/>
      <c r="N30" s="210" t="s">
        <v>280</v>
      </c>
      <c r="O30" s="210"/>
      <c r="P30" s="210"/>
      <c r="Q30" s="210"/>
      <c r="R30" s="210"/>
      <c r="S30" s="210"/>
      <c r="T30" s="210" t="s">
        <v>282</v>
      </c>
      <c r="U30" s="210"/>
      <c r="V30" s="210"/>
      <c r="W30" s="210" t="s">
        <v>281</v>
      </c>
      <c r="X30" s="210"/>
      <c r="Y30" s="210"/>
      <c r="Z30" s="210"/>
      <c r="AA30" s="210"/>
      <c r="AB30" s="210" t="s">
        <v>278</v>
      </c>
      <c r="AC30" s="210"/>
      <c r="AD30" s="268"/>
    </row>
    <row r="31" spans="1:59" ht="19.5" customHeight="1">
      <c r="A31" s="228"/>
      <c r="B31" s="229"/>
      <c r="C31" s="229"/>
      <c r="D31" s="229"/>
      <c r="E31" s="229"/>
      <c r="F31" s="229"/>
      <c r="G31" s="229"/>
      <c r="H31" s="230"/>
      <c r="I31" s="249"/>
      <c r="J31" s="249"/>
      <c r="K31" s="249"/>
      <c r="L31" s="249"/>
      <c r="M31" s="249"/>
      <c r="N31" s="249"/>
      <c r="O31" s="249"/>
      <c r="P31" s="249"/>
      <c r="Q31" s="249"/>
      <c r="R31" s="249"/>
      <c r="S31" s="249"/>
      <c r="T31" s="269"/>
      <c r="U31" s="270"/>
      <c r="V31" s="31" t="s">
        <v>283</v>
      </c>
      <c r="W31" s="249"/>
      <c r="X31" s="249"/>
      <c r="Y31" s="249"/>
      <c r="Z31" s="249"/>
      <c r="AA31" s="249"/>
      <c r="AB31" s="269"/>
      <c r="AC31" s="270"/>
      <c r="AD31" s="32" t="s">
        <v>279</v>
      </c>
      <c r="AG31" s="266" t="str">
        <f>IF(I30=CF5,"左欄から国名と割合を記入してください（割合の大きな２国まで）","")</f>
        <v/>
      </c>
      <c r="AH31" s="267"/>
      <c r="AI31" s="267"/>
      <c r="AJ31" s="267"/>
      <c r="AK31" s="267"/>
      <c r="AL31" s="267"/>
      <c r="AM31" s="267"/>
      <c r="AN31" s="267"/>
      <c r="AO31" s="267"/>
      <c r="AP31" s="267"/>
      <c r="AQ31" s="267"/>
      <c r="AR31" s="267"/>
      <c r="AS31" s="267"/>
      <c r="AT31" s="267"/>
      <c r="AU31" s="267"/>
      <c r="AV31" s="267"/>
      <c r="AW31" s="267"/>
      <c r="AX31" s="33"/>
      <c r="AY31" s="34"/>
      <c r="AZ31" s="34"/>
      <c r="BA31" s="34"/>
      <c r="BB31" s="34"/>
    </row>
    <row r="32" spans="1:59" ht="19.5" customHeight="1">
      <c r="A32" s="211" t="s">
        <v>321</v>
      </c>
      <c r="B32" s="212"/>
      <c r="C32" s="212"/>
      <c r="D32" s="212"/>
      <c r="E32" s="212"/>
      <c r="F32" s="212"/>
      <c r="G32" s="212"/>
      <c r="H32" s="212"/>
      <c r="I32" s="269"/>
      <c r="J32" s="270"/>
      <c r="K32" s="270"/>
      <c r="L32" s="270"/>
      <c r="M32" s="270"/>
      <c r="N32" s="235"/>
      <c r="O32" s="235"/>
      <c r="P32" s="235"/>
      <c r="Q32" s="236"/>
      <c r="R32" s="282" t="s">
        <v>237</v>
      </c>
      <c r="S32" s="283"/>
      <c r="T32" s="283"/>
      <c r="U32" s="284"/>
      <c r="V32" s="249"/>
      <c r="W32" s="249"/>
      <c r="X32" s="249"/>
      <c r="Y32" s="249"/>
      <c r="Z32" s="249"/>
      <c r="AA32" s="249"/>
      <c r="AB32" s="249"/>
      <c r="AC32" s="249"/>
      <c r="AD32" s="250"/>
    </row>
    <row r="33" spans="1:59" ht="19.5" customHeight="1">
      <c r="A33" s="276" t="s">
        <v>235</v>
      </c>
      <c r="B33" s="277"/>
      <c r="C33" s="277"/>
      <c r="D33" s="277"/>
      <c r="E33" s="277"/>
      <c r="F33" s="277"/>
      <c r="G33" s="277"/>
      <c r="H33" s="277"/>
      <c r="I33" s="249"/>
      <c r="J33" s="249"/>
      <c r="K33" s="249"/>
      <c r="L33" s="249"/>
      <c r="M33" s="249"/>
      <c r="N33" s="249"/>
      <c r="O33" s="249"/>
      <c r="P33" s="249"/>
      <c r="Q33" s="249"/>
      <c r="R33" s="247" t="s">
        <v>236</v>
      </c>
      <c r="S33" s="247"/>
      <c r="T33" s="247"/>
      <c r="U33" s="247"/>
      <c r="V33" s="249"/>
      <c r="W33" s="249"/>
      <c r="X33" s="249"/>
      <c r="Y33" s="249"/>
      <c r="Z33" s="249"/>
      <c r="AA33" s="249"/>
      <c r="AB33" s="249"/>
      <c r="AC33" s="249"/>
      <c r="AD33" s="250"/>
    </row>
    <row r="34" spans="1:59" ht="19.5" customHeight="1" thickBot="1">
      <c r="A34" s="293" t="s">
        <v>249</v>
      </c>
      <c r="B34" s="294"/>
      <c r="C34" s="294"/>
      <c r="D34" s="294"/>
      <c r="E34" s="294"/>
      <c r="F34" s="294"/>
      <c r="G34" s="294"/>
      <c r="H34" s="295"/>
      <c r="I34" s="279"/>
      <c r="J34" s="280"/>
      <c r="K34" s="280"/>
      <c r="L34" s="280"/>
      <c r="M34" s="280"/>
      <c r="N34" s="280"/>
      <c r="O34" s="280"/>
      <c r="P34" s="280"/>
      <c r="Q34" s="280"/>
      <c r="R34" s="280"/>
      <c r="S34" s="280"/>
      <c r="T34" s="280"/>
      <c r="U34" s="280"/>
      <c r="V34" s="280"/>
      <c r="W34" s="280"/>
      <c r="X34" s="280"/>
      <c r="Y34" s="280"/>
      <c r="Z34" s="280"/>
      <c r="AA34" s="280"/>
      <c r="AB34" s="280"/>
      <c r="AC34" s="280"/>
      <c r="AD34" s="281"/>
    </row>
    <row r="35" spans="1:59" ht="19.5" customHeight="1" thickBot="1"/>
    <row r="36" spans="1:59" ht="19.5" customHeight="1" thickBot="1">
      <c r="A36" s="203" t="s">
        <v>262</v>
      </c>
      <c r="B36" s="204"/>
      <c r="C36" s="204"/>
      <c r="D36" s="204"/>
      <c r="E36" s="204"/>
      <c r="F36" s="200" t="s">
        <v>263</v>
      </c>
      <c r="G36" s="201"/>
      <c r="H36" s="201" t="s">
        <v>362</v>
      </c>
      <c r="I36" s="201"/>
      <c r="J36" s="11"/>
      <c r="K36" s="12" t="s">
        <v>359</v>
      </c>
      <c r="L36" s="148" t="s">
        <v>265</v>
      </c>
      <c r="M36" s="274" t="s">
        <v>360</v>
      </c>
      <c r="N36" s="274"/>
      <c r="O36" s="274"/>
      <c r="P36" s="274"/>
      <c r="Q36" s="13" t="s">
        <v>266</v>
      </c>
      <c r="R36" s="271" t="s">
        <v>239</v>
      </c>
      <c r="S36" s="272"/>
      <c r="T36" s="272"/>
      <c r="U36" s="272"/>
      <c r="V36" s="272"/>
      <c r="W36" s="272"/>
      <c r="X36" s="273"/>
      <c r="Y36" s="263"/>
      <c r="Z36" s="264"/>
      <c r="AA36" s="264"/>
      <c r="AB36" s="264"/>
      <c r="AC36" s="264"/>
      <c r="AD36" s="265"/>
    </row>
    <row r="37" spans="1:59" ht="19.5" customHeight="1">
      <c r="A37" s="287" t="s">
        <v>192</v>
      </c>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9"/>
      <c r="AK37" s="23"/>
      <c r="AL37" s="23"/>
      <c r="AM37" s="23"/>
      <c r="AN37" s="23"/>
      <c r="AO37" s="23"/>
    </row>
    <row r="38" spans="1:59" ht="19.5" customHeight="1">
      <c r="A38" s="146" t="s">
        <v>193</v>
      </c>
      <c r="B38" s="145" t="s">
        <v>194</v>
      </c>
      <c r="C38" s="145" t="s">
        <v>195</v>
      </c>
      <c r="D38" s="145" t="s">
        <v>196</v>
      </c>
      <c r="E38" s="145" t="s">
        <v>197</v>
      </c>
      <c r="F38" s="145" t="s">
        <v>198</v>
      </c>
      <c r="G38" s="145" t="s">
        <v>199</v>
      </c>
      <c r="H38" s="145" t="s">
        <v>200</v>
      </c>
      <c r="I38" s="145" t="s">
        <v>201</v>
      </c>
      <c r="J38" s="145" t="s">
        <v>202</v>
      </c>
      <c r="K38" s="145" t="s">
        <v>203</v>
      </c>
      <c r="L38" s="145" t="s">
        <v>204</v>
      </c>
      <c r="M38" s="145" t="s">
        <v>205</v>
      </c>
      <c r="N38" s="145" t="s">
        <v>206</v>
      </c>
      <c r="O38" s="145" t="s">
        <v>207</v>
      </c>
      <c r="P38" s="145" t="s">
        <v>208</v>
      </c>
      <c r="Q38" s="145" t="s">
        <v>209</v>
      </c>
      <c r="R38" s="145" t="s">
        <v>210</v>
      </c>
      <c r="S38" s="145" t="s">
        <v>211</v>
      </c>
      <c r="T38" s="145" t="s">
        <v>212</v>
      </c>
      <c r="U38" s="145" t="s">
        <v>213</v>
      </c>
      <c r="V38" s="145" t="s">
        <v>214</v>
      </c>
      <c r="W38" s="145" t="s">
        <v>215</v>
      </c>
      <c r="X38" s="145" t="s">
        <v>216</v>
      </c>
      <c r="Y38" s="145" t="s">
        <v>217</v>
      </c>
      <c r="Z38" s="145" t="s">
        <v>218</v>
      </c>
      <c r="AA38" s="145" t="s">
        <v>219</v>
      </c>
      <c r="AB38" s="145" t="s">
        <v>220</v>
      </c>
      <c r="AC38" s="144" t="s">
        <v>221</v>
      </c>
      <c r="AD38" s="147" t="s">
        <v>270</v>
      </c>
      <c r="AG38" s="2" t="s">
        <v>241</v>
      </c>
      <c r="BD38" s="23"/>
      <c r="BE38" s="23"/>
      <c r="BF38" s="23"/>
      <c r="BG38" s="23"/>
    </row>
    <row r="39" spans="1:59" ht="19.5" customHeight="1" thickBot="1">
      <c r="A39" s="24"/>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6"/>
      <c r="AD39" s="27"/>
      <c r="AG39" s="29" t="s">
        <v>376</v>
      </c>
      <c r="BD39" s="23"/>
      <c r="BE39" s="23"/>
      <c r="BF39" s="23"/>
      <c r="BG39" s="23"/>
    </row>
    <row r="40" spans="1:59" ht="19.5" customHeight="1">
      <c r="A40" s="296" t="s">
        <v>354</v>
      </c>
      <c r="B40" s="297"/>
      <c r="C40" s="297"/>
      <c r="D40" s="297"/>
      <c r="E40" s="297"/>
      <c r="F40" s="297"/>
      <c r="G40" s="297"/>
      <c r="H40" s="297"/>
      <c r="I40" s="261"/>
      <c r="J40" s="261"/>
      <c r="K40" s="261"/>
      <c r="L40" s="261"/>
      <c r="M40" s="275"/>
      <c r="N40" s="275"/>
      <c r="O40" s="275"/>
      <c r="P40" s="275"/>
      <c r="Q40" s="275"/>
      <c r="R40" s="275"/>
      <c r="S40" s="275"/>
      <c r="T40" s="261" t="s">
        <v>254</v>
      </c>
      <c r="U40" s="278"/>
      <c r="V40" s="35"/>
      <c r="W40" s="35"/>
      <c r="X40" s="35"/>
      <c r="Y40" s="35"/>
      <c r="Z40" s="35"/>
      <c r="AA40" s="35"/>
      <c r="AB40" s="35"/>
      <c r="AC40" s="35"/>
      <c r="AG40" s="29" t="s">
        <v>298</v>
      </c>
    </row>
    <row r="41" spans="1:59" ht="19.5" customHeight="1">
      <c r="A41" s="211" t="s">
        <v>250</v>
      </c>
      <c r="B41" s="212"/>
      <c r="C41" s="212"/>
      <c r="D41" s="212"/>
      <c r="E41" s="212"/>
      <c r="F41" s="212"/>
      <c r="G41" s="212"/>
      <c r="H41" s="212"/>
      <c r="I41" s="170"/>
      <c r="J41" s="170"/>
      <c r="K41" s="170"/>
      <c r="L41" s="170"/>
      <c r="M41" s="262"/>
      <c r="N41" s="262"/>
      <c r="O41" s="262"/>
      <c r="P41" s="262"/>
      <c r="Q41" s="262"/>
      <c r="R41" s="262"/>
      <c r="S41" s="262"/>
      <c r="T41" s="170" t="s">
        <v>254</v>
      </c>
      <c r="U41" s="171"/>
      <c r="V41" s="35"/>
      <c r="W41" s="35"/>
      <c r="X41" s="35"/>
      <c r="Y41" s="35"/>
      <c r="Z41" s="35"/>
      <c r="AA41" s="35"/>
      <c r="AB41" s="35"/>
      <c r="AC41" s="35"/>
    </row>
    <row r="42" spans="1:59" ht="19.5" customHeight="1">
      <c r="A42" s="211" t="s">
        <v>355</v>
      </c>
      <c r="B42" s="212"/>
      <c r="C42" s="212"/>
      <c r="D42" s="212"/>
      <c r="E42" s="212"/>
      <c r="F42" s="212"/>
      <c r="G42" s="212"/>
      <c r="H42" s="212"/>
      <c r="I42" s="170"/>
      <c r="J42" s="170"/>
      <c r="K42" s="170"/>
      <c r="L42" s="170"/>
      <c r="M42" s="262"/>
      <c r="N42" s="262"/>
      <c r="O42" s="262"/>
      <c r="P42" s="262"/>
      <c r="Q42" s="262"/>
      <c r="R42" s="262"/>
      <c r="S42" s="262"/>
      <c r="T42" s="170" t="s">
        <v>254</v>
      </c>
      <c r="U42" s="171"/>
      <c r="V42" s="35"/>
      <c r="W42" s="35"/>
      <c r="X42" s="35"/>
      <c r="Y42" s="35"/>
      <c r="Z42" s="35"/>
      <c r="AA42" s="35"/>
      <c r="AB42" s="35"/>
      <c r="AC42" s="35"/>
    </row>
    <row r="43" spans="1:59" ht="19.5" customHeight="1">
      <c r="A43" s="211" t="s">
        <v>256</v>
      </c>
      <c r="B43" s="212"/>
      <c r="C43" s="212"/>
      <c r="D43" s="212"/>
      <c r="E43" s="212"/>
      <c r="F43" s="212"/>
      <c r="G43" s="212"/>
      <c r="H43" s="212"/>
      <c r="I43" s="170"/>
      <c r="J43" s="170"/>
      <c r="K43" s="170"/>
      <c r="L43" s="170"/>
      <c r="M43" s="292"/>
      <c r="N43" s="292"/>
      <c r="O43" s="292"/>
      <c r="P43" s="292"/>
      <c r="Q43" s="292"/>
      <c r="R43" s="292"/>
      <c r="S43" s="292"/>
      <c r="T43" s="170" t="s">
        <v>257</v>
      </c>
      <c r="U43" s="171"/>
      <c r="V43" s="35"/>
      <c r="W43" s="35"/>
      <c r="X43" s="35"/>
      <c r="Y43" s="35"/>
      <c r="Z43" s="35"/>
      <c r="AA43" s="35"/>
      <c r="AB43" s="35"/>
      <c r="AC43" s="35"/>
    </row>
    <row r="44" spans="1:59" ht="19.5" customHeight="1">
      <c r="A44" s="211" t="s">
        <v>251</v>
      </c>
      <c r="B44" s="212"/>
      <c r="C44" s="212"/>
      <c r="D44" s="212"/>
      <c r="E44" s="212"/>
      <c r="F44" s="212"/>
      <c r="G44" s="212"/>
      <c r="H44" s="212"/>
      <c r="I44" s="170" t="s">
        <v>252</v>
      </c>
      <c r="J44" s="170"/>
      <c r="K44" s="170"/>
      <c r="L44" s="170"/>
      <c r="M44" s="262"/>
      <c r="N44" s="262"/>
      <c r="O44" s="262"/>
      <c r="P44" s="262"/>
      <c r="Q44" s="262"/>
      <c r="R44" s="262"/>
      <c r="S44" s="262"/>
      <c r="T44" s="170" t="s">
        <v>255</v>
      </c>
      <c r="U44" s="171"/>
      <c r="V44" s="35"/>
      <c r="W44" s="35"/>
      <c r="X44" s="35"/>
      <c r="Y44" s="35"/>
      <c r="Z44" s="35"/>
      <c r="AA44" s="35"/>
      <c r="AB44" s="35"/>
      <c r="AC44" s="35"/>
    </row>
    <row r="45" spans="1:59" ht="19.5" customHeight="1" thickBot="1">
      <c r="A45" s="237"/>
      <c r="B45" s="238"/>
      <c r="C45" s="238"/>
      <c r="D45" s="238"/>
      <c r="E45" s="238"/>
      <c r="F45" s="238"/>
      <c r="G45" s="238"/>
      <c r="H45" s="238"/>
      <c r="I45" s="285" t="s">
        <v>253</v>
      </c>
      <c r="J45" s="285"/>
      <c r="K45" s="285"/>
      <c r="L45" s="285"/>
      <c r="M45" s="291"/>
      <c r="N45" s="291"/>
      <c r="O45" s="291"/>
      <c r="P45" s="291"/>
      <c r="Q45" s="291"/>
      <c r="R45" s="291"/>
      <c r="S45" s="291"/>
      <c r="T45" s="285" t="s">
        <v>255</v>
      </c>
      <c r="U45" s="286"/>
      <c r="V45" s="35"/>
      <c r="W45" s="35"/>
      <c r="X45" s="35"/>
      <c r="Y45" s="35"/>
      <c r="Z45" s="35"/>
      <c r="AA45" s="35"/>
      <c r="AB45" s="35"/>
      <c r="AC45" s="35"/>
    </row>
    <row r="46" spans="1:59" ht="19.5" customHeight="1"/>
    <row r="47" spans="1:59" ht="19.5" customHeight="1"/>
  </sheetData>
  <sheetProtection selectLockedCells="1"/>
  <mergeCells count="146">
    <mergeCell ref="A44:H45"/>
    <mergeCell ref="T44:U44"/>
    <mergeCell ref="T45:U45"/>
    <mergeCell ref="A37:AD37"/>
    <mergeCell ref="A42:H42"/>
    <mergeCell ref="A28:H28"/>
    <mergeCell ref="W28:Y28"/>
    <mergeCell ref="I44:L44"/>
    <mergeCell ref="I45:L45"/>
    <mergeCell ref="I30:M31"/>
    <mergeCell ref="A30:H31"/>
    <mergeCell ref="A43:H43"/>
    <mergeCell ref="M44:S44"/>
    <mergeCell ref="M45:S45"/>
    <mergeCell ref="T43:U43"/>
    <mergeCell ref="M43:S43"/>
    <mergeCell ref="I43:L43"/>
    <mergeCell ref="A34:H34"/>
    <mergeCell ref="A40:H40"/>
    <mergeCell ref="A41:H41"/>
    <mergeCell ref="T41:U41"/>
    <mergeCell ref="A29:H29"/>
    <mergeCell ref="A32:H32"/>
    <mergeCell ref="I29:M29"/>
    <mergeCell ref="N30:S30"/>
    <mergeCell ref="W31:AA31"/>
    <mergeCell ref="T31:U31"/>
    <mergeCell ref="M36:P36"/>
    <mergeCell ref="M40:S40"/>
    <mergeCell ref="A33:H33"/>
    <mergeCell ref="I33:Q33"/>
    <mergeCell ref="N31:S31"/>
    <mergeCell ref="T40:U40"/>
    <mergeCell ref="I32:Q32"/>
    <mergeCell ref="A36:E36"/>
    <mergeCell ref="F36:G36"/>
    <mergeCell ref="I34:AD34"/>
    <mergeCell ref="R33:U33"/>
    <mergeCell ref="R32:U32"/>
    <mergeCell ref="I42:L42"/>
    <mergeCell ref="AG28:AQ28"/>
    <mergeCell ref="R28:V28"/>
    <mergeCell ref="Z28:AD28"/>
    <mergeCell ref="I28:M28"/>
    <mergeCell ref="N26:Q26"/>
    <mergeCell ref="T42:U42"/>
    <mergeCell ref="N28:Q28"/>
    <mergeCell ref="N27:Q27"/>
    <mergeCell ref="I40:L40"/>
    <mergeCell ref="I41:L41"/>
    <mergeCell ref="M41:S41"/>
    <mergeCell ref="M42:S42"/>
    <mergeCell ref="Y36:AD36"/>
    <mergeCell ref="AG31:AW31"/>
    <mergeCell ref="N29:AD29"/>
    <mergeCell ref="AB30:AD30"/>
    <mergeCell ref="AB31:AC31"/>
    <mergeCell ref="W30:AA30"/>
    <mergeCell ref="T30:V30"/>
    <mergeCell ref="R36:X36"/>
    <mergeCell ref="H36:I36"/>
    <mergeCell ref="V32:AD32"/>
    <mergeCell ref="V33:AD33"/>
    <mergeCell ref="A18:H27"/>
    <mergeCell ref="I18:M27"/>
    <mergeCell ref="A9:H9"/>
    <mergeCell ref="A10:H10"/>
    <mergeCell ref="A11:H11"/>
    <mergeCell ref="A14:H14"/>
    <mergeCell ref="I11:J11"/>
    <mergeCell ref="L11:M11"/>
    <mergeCell ref="I14:Q14"/>
    <mergeCell ref="N13:AD13"/>
    <mergeCell ref="V14:AD14"/>
    <mergeCell ref="N16:Q16"/>
    <mergeCell ref="N19:Q19"/>
    <mergeCell ref="N21:Q21"/>
    <mergeCell ref="N22:Q22"/>
    <mergeCell ref="N24:Q24"/>
    <mergeCell ref="N25:Q25"/>
    <mergeCell ref="R23:S23"/>
    <mergeCell ref="R26:AD26"/>
    <mergeCell ref="R27:AD27"/>
    <mergeCell ref="R19:AD19"/>
    <mergeCell ref="R20:AD20"/>
    <mergeCell ref="N11:AD11"/>
    <mergeCell ref="R18:AD18"/>
    <mergeCell ref="R12:U12"/>
    <mergeCell ref="N12:Q12"/>
    <mergeCell ref="N15:Q15"/>
    <mergeCell ref="N17:Q17"/>
    <mergeCell ref="I9:AD9"/>
    <mergeCell ref="I10:AD10"/>
    <mergeCell ref="R17:AD17"/>
    <mergeCell ref="I13:M13"/>
    <mergeCell ref="A15:H17"/>
    <mergeCell ref="I15:M17"/>
    <mergeCell ref="I12:M12"/>
    <mergeCell ref="R25:AD25"/>
    <mergeCell ref="U23:V23"/>
    <mergeCell ref="AI4:AM4"/>
    <mergeCell ref="X1:AA1"/>
    <mergeCell ref="S1:W1"/>
    <mergeCell ref="F1:R1"/>
    <mergeCell ref="AI7:AK7"/>
    <mergeCell ref="AL7:AM7"/>
    <mergeCell ref="AI8:AK8"/>
    <mergeCell ref="AL8:AM8"/>
    <mergeCell ref="AI9:AK9"/>
    <mergeCell ref="AL9:AM9"/>
    <mergeCell ref="AI5:AK5"/>
    <mergeCell ref="AL5:AM5"/>
    <mergeCell ref="AI6:AK6"/>
    <mergeCell ref="AL6:AM6"/>
    <mergeCell ref="A4:H4"/>
    <mergeCell ref="I4:Q4"/>
    <mergeCell ref="I5:Q5"/>
    <mergeCell ref="R5:V5"/>
    <mergeCell ref="C2:D2"/>
    <mergeCell ref="A5:H5"/>
    <mergeCell ref="A6:H6"/>
    <mergeCell ref="A7:H7"/>
    <mergeCell ref="E2:AB2"/>
    <mergeCell ref="AD1:AF1"/>
    <mergeCell ref="W5:AD5"/>
    <mergeCell ref="BX12:CF12"/>
    <mergeCell ref="R21:AD21"/>
    <mergeCell ref="R22:AD22"/>
    <mergeCell ref="W23:AD23"/>
    <mergeCell ref="R24:AD24"/>
    <mergeCell ref="AI10:AK10"/>
    <mergeCell ref="AL10:AM10"/>
    <mergeCell ref="AI11:AK11"/>
    <mergeCell ref="AL11:AM11"/>
    <mergeCell ref="V12:AD12"/>
    <mergeCell ref="R16:AD16"/>
    <mergeCell ref="R14:U14"/>
    <mergeCell ref="I6:AD6"/>
    <mergeCell ref="I7:AD7"/>
    <mergeCell ref="I8:AD8"/>
    <mergeCell ref="R15:AD15"/>
    <mergeCell ref="N23:Q23"/>
    <mergeCell ref="N18:Q18"/>
    <mergeCell ref="N20:Q20"/>
    <mergeCell ref="A8:H8"/>
    <mergeCell ref="A12:H13"/>
  </mergeCells>
  <phoneticPr fontId="4" type="Hiragana"/>
  <dataValidations xWindow="77" yWindow="733" count="57">
    <dataValidation imeMode="hiragana" allowBlank="1" showInputMessage="1" showErrorMessage="1" promptTitle="代表者役職名　欄" prompt="代表者の役職名を記入してください_x000a_例：代表取締役、代表取締役社長　等" sqref="I8"/>
    <dataValidation imeMode="hiragana" allowBlank="1" showInputMessage="1" showErrorMessage="1" promptTitle="代表者氏名　欄" prompt="代表者の氏名を記入してください_x000a_※氏と名の間にスペースを全角１文字入れてください" sqref="I9 I44:I45 T40:T45"/>
    <dataValidation imeMode="halfKatakana" allowBlank="1" showInputMessage="1" showErrorMessage="1" promptTitle="代表者フリガナ　欄" prompt="代表者氏名のフリガナを入力してください（半角カタカナ）_x000a_※氏と名の間にスペース（半角１文字）を入れてください" sqref="I10"/>
    <dataValidation imeMode="fullAlpha" allowBlank="1" showInputMessage="1" showErrorMessage="1" promptTitle="郵便番号　欄" prompt="郵便区番号を記入してください（はじめの３桁）" sqref="I11:J11 R23:S23"/>
    <dataValidation imeMode="fullAlpha" allowBlank="1" showInputMessage="1" showErrorMessage="1" promptTitle="郵便番号　欄" prompt="町域番号を記入してください（後ろの４桁）" sqref="L11:M11 U23:V23"/>
    <dataValidation imeMode="hiragana" allowBlank="1" showInputMessage="1" showErrorMessage="1" promptTitle="県名　欄" prompt="所在地県名を記入してください" sqref="N12:Q12"/>
    <dataValidation imeMode="hiragana" allowBlank="1" showInputMessage="1" showErrorMessage="1" promptTitle="市区町村名　欄" prompt="所在地の市区町村名を記入してください" sqref="V12"/>
    <dataValidation imeMode="halfAlpha" allowBlank="1" showInputMessage="1" showErrorMessage="1" promptTitle="電話番号　欄" prompt="会社電話番号を記入してください_x000a_03-1111-1000のように局番等の間に&quot;-&quot;を入れてください" sqref="I14:Q14"/>
    <dataValidation imeMode="halfAlpha" allowBlank="1" showInputMessage="1" showErrorMessage="1" promptTitle="FAX番号　欄" prompt="FAXの番号を記入してください_x000a_03-1111-1001のように局番等の間に&quot;-&quot;を入れてください" sqref="V14"/>
    <dataValidation type="list" allowBlank="1" showInputMessage="1" showErrorMessage="1" promptTitle="入札参加希望工種　欄" prompt="入札参加希望工種に「○」を選んでください（複数希望可）" sqref="A39:AD39">
      <formula1>$CE$5:$CE$7</formula1>
    </dataValidation>
    <dataValidation imeMode="hiragana" allowBlank="1" showInputMessage="1" showErrorMessage="1" promptTitle="営業所等名称　欄" prompt="営業所等がある場合はここに名称を記入してください_x000a_左の欄が「有していない」場合は記入しないでください" sqref="R15"/>
    <dataValidation type="list" allowBlank="1" showInputMessage="1" showErrorMessage="1" promptTitle="受任者の有無　欄" prompt="受任者を置く場合は「おいている」を、設置しない場合は「置いていない」を選んでください" sqref="I18:I19">
      <formula1>$CB$5:$CB$7</formula1>
    </dataValidation>
    <dataValidation type="list" allowBlank="1" showInputMessage="1" showErrorMessage="1" promptTitle="適格組合該当　欄" prompt="適格組合該当する場合は「該当する」、しない場合は「該当しない」を選んでください" sqref="I28:M28">
      <formula1>$CC$5:$CC$7</formula1>
    </dataValidation>
    <dataValidation type="list" allowBlank="1" showInputMessage="1" showErrorMessage="1" promptTitle="建災防協会加入　欄" prompt="建災防協会に加入している場合は「加入している」、未加入の場合は「加入していない」を選んでください" sqref="I29:M29">
      <formula1>$CD$5:$CD$7</formula1>
    </dataValidation>
    <dataValidation imeMode="hiragana" allowBlank="1" showInputMessage="1" showErrorMessage="1" promptTitle="申請担当者氏名　欄" prompt="貴社の申請担当者氏名（漢字）を記入してください_x000a_※氏と名の間にスペースを入れてください" sqref="I32:Q32"/>
    <dataValidation imeMode="halfKatakana" allowBlank="1" showInputMessage="1" showErrorMessage="1" promptTitle="担当者（フリガナ）　欄" prompt="貴社の担当者氏名フリガナ（カタカナ）を記入してください_x000a_※氏と名の間にスペースを入れてください" sqref="V32"/>
    <dataValidation imeMode="halfAlpha" allowBlank="1" showInputMessage="1" showErrorMessage="1" promptTitle="担当者電話番号　欄" prompt="貴社の担当者直通電話番号を記入してください_x000a_03-1111-1000のように局番等の間に&quot;-&quot;を入れてください_x000a_※内線は右の欄に記入してください" sqref="I33:Q33"/>
    <dataValidation imeMode="hiragana" allowBlank="1" showInputMessage="1" showErrorMessage="1" promptTitle="所属名・内線　欄" prompt="貴社の担当者所属名、内線を記入してください_x000a_例：総務課総務係　内線１１１" sqref="V33"/>
    <dataValidation imeMode="hiragana" allowBlank="1" showInputMessage="1" showErrorMessage="1" promptTitle="営業所等代理人職名　欄" prompt="営業所等代理人の職名を記入してください_x000a_例：所長、支店長等_x000a_左の欄が「置いていない」場合は記入しないでください" sqref="R20"/>
    <dataValidation imeMode="hiragana" allowBlank="1" showInputMessage="1" showErrorMessage="1" promptTitle="代理人氏名　欄" prompt="営業所等代理人の氏名（漢字）を記入してください_x000a_※氏と名の間にスペースを入れてください_x000a_左の欄が「置いていない」場合は記入しないでください" sqref="R21"/>
    <dataValidation imeMode="halfAlpha" allowBlank="1" showInputMessage="1" showErrorMessage="1" promptTitle="営業所等電話　欄" prompt="営業所等の電話番号を記入してください_x000a_※局番等の間に&quot;-&quot;を入れてください_x000a_左の欄が「置いていない」場合は記入しないでください" sqref="R26"/>
    <dataValidation imeMode="halfAlpha" allowBlank="1" showInputMessage="1" showErrorMessage="1" promptTitle="営業所等FAX番号　欄" prompt="営業所等のFAX番号を記入してください_x000a_※局番等の間に&quot;-&quot;を入れてください_x000a_左の欄が「置いていない」場合は記入しないでください" sqref="R27"/>
    <dataValidation imeMode="halfKatakana" allowBlank="1" showInputMessage="1" showErrorMessage="1" promptTitle="代理人氏名（ヨミ）　欄" prompt="代理人の氏名（ヨミ、カタカナ）を記入してください_x000a_氏と名の間にスペースを入れてください_x000a_左の欄が「置いていない」場合は記入しないでください" sqref="R22"/>
    <dataValidation imeMode="halfAlpha" allowBlank="1" showInputMessage="1" showErrorMessage="1" promptTitle="担当者メールアドレス　欄" prompt="担当者のメールアドレスを記入してください_x000a_※実務レベルの連絡先です（本店か代理人内の部署）" sqref="I34"/>
    <dataValidation imeMode="halfKatakana" allowBlank="1" showInputMessage="1" showErrorMessage="1" promptTitle="営業所等名称（ヨミ）　欄" prompt="営業所等がある場合はここに名称（ヨミ：カタカナ）を記入してください_x000a_左の欄が「有していない」場合は記入しないでください" sqref="R16"/>
    <dataValidation imeMode="halfKatakana" allowBlank="1" showInputMessage="1" showErrorMessage="1" promptTitle="営業所等所在地（よみ）　欄" prompt="上記営業所等所在地のよみを記入してください_x000a_" sqref="R25"/>
    <dataValidation type="list" allowBlank="1" showInputMessage="1" showErrorMessage="1" promptTitle="許可者　欄" prompt="大臣か知事かを選んでください" sqref="F36:G36">
      <formula1>$BY$5:$BY$7</formula1>
    </dataValidation>
    <dataValidation type="list" allowBlank="1" showInputMessage="1" showErrorMessage="1" promptTitle="特定、一般の別　欄" prompt="特定か一般どちらかを選んでください_x000a_また、工種により特定と一般両方がある場合は特・般を選んでください" sqref="H36:I36">
      <formula1>$BZ$5:$BZ$7</formula1>
    </dataValidation>
    <dataValidation imeMode="disabled" allowBlank="1" showInputMessage="1" showErrorMessage="1" promptTitle="無効　欄" prompt="右の着色部分に記入してください" sqref="I40:L43"/>
    <dataValidation imeMode="halfAlpha" allowBlank="1" showInputMessage="1" showErrorMessage="1" promptTitle="許可番号　欄" prompt="建設業許可番号を記入してください" sqref="M36"/>
    <dataValidation imeMode="halfAlpha" allowBlank="1" showInputMessage="1" showErrorMessage="1" promptTitle="都道府県コード　欄" prompt="都道府県コード（経営事項審査結果通知書の許可番号の上2桁）を記入してください。_x000a__x000a_例：大臣許可　 →00_x000a_　　　栃木県知事→09_x000a_　　" sqref="K36"/>
    <dataValidation type="list" allowBlank="1" showInputMessage="1" showErrorMessage="1" promptTitle="市内営業所等有無　欄" prompt="大田原市内に営業所等を有しているかを選んでください_x000a_なお、有の場合は右の欄に営業所名と所在地を記入してください" sqref="I15:M17">
      <formula1>$CA$5:$CA$7</formula1>
    </dataValidation>
    <dataValidation imeMode="halfAlpha" allowBlank="1" showInputMessage="1" showErrorMessage="1" promptTitle="資本金額　欄" prompt="「資本金額」を入力してください" sqref="M40:S40"/>
    <dataValidation imeMode="halfAlpha" allowBlank="1" showInputMessage="1" showErrorMessage="1" promptTitle="自己資本額　欄" prompt="「自己資本額」を記入してください_x000a_※「自己資本」とは異なります" sqref="M41:S41"/>
    <dataValidation imeMode="halfAlpha" allowBlank="1" showInputMessage="1" showErrorMessage="1" promptTitle="完成工事高合計　欄" prompt="「完成工事高年平均合計」を記入してください" sqref="M42:S42"/>
    <dataValidation imeMode="halfAlpha" allowBlank="1" showInputMessage="1" showErrorMessage="1" promptTitle="技術者職員　欄" prompt="技術職員数を記入してください" sqref="M44:S44"/>
    <dataValidation imeMode="halfAlpha" allowBlank="1" showInputMessage="1" showErrorMessage="1" promptTitle="その他従業員数　欄" prompt="その他従業員数を記入してください_x000a_（役員は含まない）" sqref="M45:S45"/>
    <dataValidation imeMode="halfAlpha" allowBlank="1" showInputMessage="1" showErrorMessage="1" promptTitle="営業年数　欄" prompt="「営業年数」を記入してください" sqref="M43:S43"/>
    <dataValidation imeMode="hiragana" allowBlank="1" showInputMessage="1" showErrorMessage="1" promptTitle="営業所等名称　欄" prompt="営業所等がある場合はここに名称を記入してください_x000a_左の欄が「置いていない」場合は記入しないでください" sqref="R18"/>
    <dataValidation imeMode="halfKatakana" allowBlank="1" showInputMessage="1" showErrorMessage="1" promptTitle="営業所等名称（ヨミ）　欄" prompt="営業所等がある場合はここに名称（ヨミ：カタカナ）を記入してください_x000a_左の欄が「置いていない」場合は記入しないでください" sqref="R19"/>
    <dataValidation imeMode="halfAlpha" allowBlank="1" showInputMessage="1" showErrorMessage="1" promptTitle="証明書取得日　欄" prompt="取得日を記入してください_x000a_例：　2017/10/10　のように入力" sqref="R28:V28"/>
    <dataValidation imeMode="halfAlpha" allowBlank="1" showInputMessage="1" showErrorMessage="1" promptTitle="取得番号　欄" prompt="取得番号を記入してください" sqref="Z28:AD28"/>
    <dataValidation allowBlank="1" showInputMessage="1" showErrorMessage="1" promptTitle="建災防協会加入　欄" prompt="建災防協会に加入している場合は「加入している」、未加入の場合は「加入していない」を選んでください" sqref="N30"/>
    <dataValidation type="list" allowBlank="1" showInputMessage="1" showErrorMessage="1" promptTitle="国籍　欄" prompt="外国籍か日本国籍かを選んでください" sqref="I30:M31">
      <formula1>$CF$5:$CF$7</formula1>
    </dataValidation>
    <dataValidation imeMode="hiragana" allowBlank="1" showInputMessage="1" showErrorMessage="1" promptTitle="外資状況　国名　欄" prompt="外資状況の国名を入力してください_x000a_複数ある場合はこの欄から入力してください" sqref="N31:S31"/>
    <dataValidation imeMode="halfAlpha" allowBlank="1" showInputMessage="1" showErrorMessage="1" promptTitle="外資状況　割合　欄" prompt="左欄の外資割合を入力してください_x000a_100% 等_x000a_" sqref="T31:U31 AB31:AC31"/>
    <dataValidation imeMode="hiragana" allowBlank="1" showInputMessage="1" showErrorMessage="1" promptTitle="外資状況国名（2国目）欄" prompt="外資状況２国目を記入してください_x000a_左欄が100％の場合は記入しないでください" sqref="W31:AA31"/>
    <dataValidation imeMode="hiragana" allowBlank="1" showInputMessage="1" showErrorMessage="1" promptTitle="所在地　欄" prompt="会社所在地の市区町村以降の住所を記入してください_x000a__x000a_※「大字」、「字」の文字は記入しないこと_x000a_　また、「丁目」、「番地」、「号」の文字も記入せず、区切りには「ー」を用いること_x000a_　例：東京都千代田区大手町1-1-1" sqref="N13:AD13"/>
    <dataValidation imeMode="hiragana" allowBlank="1" showInputMessage="1" showErrorMessage="1" promptTitle="営業所等所持地　欄" prompt="営業所等の所在地を記入してください。_x000a_なお大田原市からの記載でお願いいたします。_x000a_例：大田原市本町１ー１ー１" sqref="R17:AD17"/>
    <dataValidation imeMode="hiragana" allowBlank="1" showInputMessage="1" showErrorMessage="1" promptTitle="営業所等所持地　欄" prompt="営業所等の所在地を記入してください。_x000a__x000a_※「大字」、「字」の文字は記入しないこと。_x000a_　また、「丁目」、「番地」、「号」の文字も記入せず、区切りには「ー」を用いること。" sqref="R24:AD24"/>
    <dataValidation imeMode="halfKatakana" allowBlank="1" showInputMessage="1" showErrorMessage="1" promptTitle="商号又は名称フリガナ欄" prompt="商号又は名称のフリガナを記入してください（半角カタカナ記入）_x000a_法人の種類を表す文字は記載しないでください" sqref="I7:AD7"/>
    <dataValidation imeMode="fullAlpha" allowBlank="1" showInputMessage="1" showErrorMessage="1" promptTitle="経営事項審査基準日　欄" prompt="経営事項審査基準日を記入してください_x000a_例：2020/3/31 " sqref="Y36:AD36"/>
    <dataValidation imeMode="hiragana" allowBlank="1" showInputMessage="1" showErrorMessage="1" promptTitle="商号又は名称　欄" prompt="商号又は名称を記入してください_x000a_注：法人の種類を表す文字は略号で、環境依存文字を使用してください。_x000a_環境依存文字がない場合は、全角の「（」「株」「）」と大文字で入力してください。" sqref="I6:AD6"/>
    <dataValidation imeMode="hiragana" allowBlank="1" showInputMessage="1" showErrorMessage="1" sqref="AE42:AI47 V40:AD45"/>
    <dataValidation imeMode="halfAlpha" allowBlank="1" showInputMessage="1" showErrorMessage="1" promptTitle="受付番号　欄" prompt="継続申請の方は受付番号を記入してください（５桁の数字）" sqref="W5:AD5"/>
    <dataValidation type="list" allowBlank="1" showInputMessage="1" showErrorMessage="1" promptTitle="申請の区分　欄" prompt="申請の区分を選んでください_x000a_新規：今回初めてまたは以前に登録していたが前回(1年前)の登録なし_x000a_継続：１年前に登録しているが業種を追加する" sqref="I5:Q5">
      <formula1>$BX$5:$BX$6</formula1>
    </dataValidation>
    <dataValidation imeMode="halfAlpha" allowBlank="1" showInputMessage="1" showErrorMessage="1" promptTitle="申請書提出日　欄" prompt="申請書を提出する日付を記入してください。_x000a_例：令和2年12月1日、2020/12/1のように入力してください。" sqref="I4:Q4"/>
  </dataValidations>
  <pageMargins left="0.59055118110236227" right="0.59055118110236227" top="0.59055118110236227" bottom="0.59055118110236227"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B98"/>
  <sheetViews>
    <sheetView view="pageBreakPreview" topLeftCell="A24" zoomScaleNormal="100" zoomScaleSheetLayoutView="100" workbookViewId="0">
      <selection activeCell="D15" sqref="D15"/>
    </sheetView>
  </sheetViews>
  <sheetFormatPr defaultColWidth="9" defaultRowHeight="13.5" outlineLevelRow="1"/>
  <cols>
    <col min="1" max="7" width="1.625" style="2" customWidth="1"/>
    <col min="8" max="35" width="1.75" style="2" customWidth="1"/>
    <col min="36" max="62" width="1.625" style="2" customWidth="1"/>
    <col min="63" max="85" width="1.5" style="2" customWidth="1"/>
    <col min="86" max="182" width="1.375" style="2" customWidth="1"/>
    <col min="183" max="183" width="9" style="2"/>
    <col min="184" max="184" width="21.375" style="2" customWidth="1"/>
    <col min="185" max="16384" width="9" style="2"/>
  </cols>
  <sheetData>
    <row r="1" spans="1:107" hidden="1" outlineLevel="1">
      <c r="H1" s="36">
        <v>1</v>
      </c>
      <c r="I1" s="36">
        <v>2</v>
      </c>
      <c r="J1" s="36">
        <v>3</v>
      </c>
      <c r="K1" s="36">
        <v>4</v>
      </c>
      <c r="L1" s="36">
        <v>5</v>
      </c>
      <c r="M1" s="36">
        <v>6</v>
      </c>
      <c r="N1" s="36">
        <v>7</v>
      </c>
      <c r="O1" s="36">
        <v>8</v>
      </c>
      <c r="P1" s="36">
        <v>9</v>
      </c>
      <c r="Q1" s="36">
        <v>10</v>
      </c>
      <c r="R1" s="36">
        <v>11</v>
      </c>
      <c r="S1" s="36">
        <v>12</v>
      </c>
      <c r="T1" s="36">
        <v>13</v>
      </c>
      <c r="U1" s="36">
        <v>14</v>
      </c>
      <c r="V1" s="36">
        <v>15</v>
      </c>
      <c r="W1" s="36">
        <v>16</v>
      </c>
      <c r="X1" s="36">
        <v>17</v>
      </c>
      <c r="Y1" s="36">
        <v>18</v>
      </c>
      <c r="Z1" s="36">
        <v>19</v>
      </c>
      <c r="AA1" s="36">
        <v>20</v>
      </c>
      <c r="AB1" s="36">
        <v>21</v>
      </c>
      <c r="AC1" s="36">
        <v>22</v>
      </c>
      <c r="AD1" s="36">
        <v>23</v>
      </c>
      <c r="AE1" s="36">
        <v>24</v>
      </c>
      <c r="AF1" s="36">
        <v>25</v>
      </c>
      <c r="AG1" s="36">
        <v>26</v>
      </c>
      <c r="AH1" s="36">
        <v>27</v>
      </c>
      <c r="AI1" s="36">
        <v>28</v>
      </c>
      <c r="AJ1" s="36">
        <v>29</v>
      </c>
      <c r="AK1" s="36">
        <v>30</v>
      </c>
      <c r="AL1" s="36">
        <v>31</v>
      </c>
      <c r="AM1" s="36">
        <v>32</v>
      </c>
      <c r="AN1" s="36">
        <v>33</v>
      </c>
      <c r="AO1" s="36">
        <v>34</v>
      </c>
      <c r="AP1" s="36">
        <v>35</v>
      </c>
      <c r="AQ1" s="36">
        <v>36</v>
      </c>
      <c r="AR1" s="36">
        <v>37</v>
      </c>
      <c r="AS1" s="36">
        <v>38</v>
      </c>
      <c r="AT1" s="36">
        <v>39</v>
      </c>
      <c r="AU1" s="36">
        <v>40</v>
      </c>
      <c r="AV1" s="36">
        <v>41</v>
      </c>
      <c r="AW1" s="36">
        <v>42</v>
      </c>
      <c r="AX1" s="36">
        <v>43</v>
      </c>
      <c r="AY1" s="36">
        <v>44</v>
      </c>
      <c r="AZ1" s="36">
        <v>45</v>
      </c>
      <c r="BA1" s="36">
        <v>46</v>
      </c>
      <c r="BB1" s="36">
        <v>47</v>
      </c>
      <c r="BC1" s="36">
        <v>48</v>
      </c>
      <c r="BD1" s="36">
        <v>49</v>
      </c>
      <c r="BE1" s="36">
        <v>50</v>
      </c>
    </row>
    <row r="2" spans="1:107" hidden="1" outlineLevel="1">
      <c r="H2" s="357">
        <v>1</v>
      </c>
      <c r="I2" s="357"/>
      <c r="J2" s="357">
        <v>2</v>
      </c>
      <c r="K2" s="357"/>
      <c r="L2" s="357">
        <v>3</v>
      </c>
      <c r="M2" s="357"/>
      <c r="N2" s="357">
        <v>4</v>
      </c>
      <c r="O2" s="357"/>
      <c r="P2" s="357">
        <v>5</v>
      </c>
      <c r="Q2" s="357"/>
      <c r="R2" s="357">
        <v>6</v>
      </c>
      <c r="S2" s="357"/>
      <c r="T2" s="357">
        <v>7</v>
      </c>
      <c r="U2" s="357"/>
      <c r="V2" s="357">
        <v>8</v>
      </c>
      <c r="W2" s="357"/>
      <c r="X2" s="357">
        <v>9</v>
      </c>
      <c r="Y2" s="357"/>
      <c r="Z2" s="357">
        <v>10</v>
      </c>
      <c r="AA2" s="357"/>
      <c r="AB2" s="357">
        <v>11</v>
      </c>
      <c r="AC2" s="357"/>
      <c r="AD2" s="357">
        <v>12</v>
      </c>
      <c r="AE2" s="357"/>
      <c r="AF2" s="357">
        <v>13</v>
      </c>
      <c r="AG2" s="357"/>
      <c r="AH2" s="357">
        <v>14</v>
      </c>
      <c r="AI2" s="357"/>
      <c r="AJ2" s="357">
        <v>15</v>
      </c>
      <c r="AK2" s="357"/>
      <c r="AL2" s="357">
        <v>16</v>
      </c>
      <c r="AM2" s="357"/>
      <c r="AN2" s="357">
        <v>17</v>
      </c>
      <c r="AO2" s="357"/>
      <c r="AP2" s="357">
        <v>18</v>
      </c>
      <c r="AQ2" s="357"/>
      <c r="AR2" s="357">
        <v>19</v>
      </c>
      <c r="AS2" s="357"/>
      <c r="AT2" s="357">
        <v>20</v>
      </c>
      <c r="AU2" s="357"/>
      <c r="AV2" s="357">
        <v>21</v>
      </c>
      <c r="AW2" s="357"/>
      <c r="AX2" s="357">
        <v>22</v>
      </c>
      <c r="AY2" s="357"/>
      <c r="AZ2" s="357">
        <v>23</v>
      </c>
      <c r="BA2" s="357"/>
      <c r="BB2" s="357">
        <v>24</v>
      </c>
      <c r="BC2" s="357"/>
      <c r="BD2" s="357">
        <v>25</v>
      </c>
      <c r="BE2" s="357"/>
      <c r="BF2" s="357">
        <v>26</v>
      </c>
      <c r="BG2" s="357"/>
      <c r="BH2" s="357">
        <v>27</v>
      </c>
      <c r="BI2" s="357"/>
      <c r="BJ2" s="357">
        <v>28</v>
      </c>
      <c r="BK2" s="357"/>
      <c r="BL2" s="357">
        <v>29</v>
      </c>
      <c r="BM2" s="357"/>
      <c r="BN2" s="357">
        <v>30</v>
      </c>
      <c r="BO2" s="357"/>
      <c r="BP2" s="357">
        <v>31</v>
      </c>
      <c r="BQ2" s="357"/>
      <c r="BR2" s="357">
        <v>32</v>
      </c>
      <c r="BS2" s="357"/>
      <c r="BT2" s="357">
        <v>33</v>
      </c>
      <c r="BU2" s="357"/>
      <c r="BV2" s="357">
        <v>34</v>
      </c>
      <c r="BW2" s="357"/>
      <c r="BX2" s="357">
        <v>35</v>
      </c>
      <c r="BY2" s="357"/>
      <c r="BZ2" s="357">
        <v>36</v>
      </c>
      <c r="CA2" s="357"/>
      <c r="CB2" s="357">
        <v>37</v>
      </c>
      <c r="CC2" s="357"/>
      <c r="CD2" s="357">
        <v>38</v>
      </c>
      <c r="CE2" s="357"/>
      <c r="CF2" s="357">
        <v>39</v>
      </c>
      <c r="CG2" s="357"/>
      <c r="CH2" s="357">
        <v>40</v>
      </c>
      <c r="CI2" s="357"/>
      <c r="CJ2" s="357">
        <v>41</v>
      </c>
      <c r="CK2" s="357"/>
      <c r="CL2" s="357">
        <v>42</v>
      </c>
      <c r="CM2" s="357"/>
      <c r="CN2" s="357">
        <v>43</v>
      </c>
      <c r="CO2" s="357"/>
      <c r="CP2" s="357">
        <v>44</v>
      </c>
      <c r="CQ2" s="357"/>
      <c r="CR2" s="357">
        <v>45</v>
      </c>
      <c r="CS2" s="357"/>
      <c r="CT2" s="357">
        <v>46</v>
      </c>
      <c r="CU2" s="357"/>
      <c r="CV2" s="357">
        <v>47</v>
      </c>
      <c r="CW2" s="357"/>
      <c r="CX2" s="357">
        <v>48</v>
      </c>
      <c r="CY2" s="357"/>
      <c r="CZ2" s="357">
        <v>49</v>
      </c>
      <c r="DA2" s="357"/>
      <c r="DB2" s="357">
        <v>50</v>
      </c>
      <c r="DC2" s="357"/>
    </row>
    <row r="3" spans="1:107" collapsed="1"/>
    <row r="4" spans="1:107" ht="16.5" customHeight="1" thickBot="1">
      <c r="A4" s="2" t="s">
        <v>64</v>
      </c>
    </row>
    <row r="5" spans="1:107" ht="16.5" customHeight="1" thickBot="1">
      <c r="A5" s="307" t="s">
        <v>0</v>
      </c>
      <c r="B5" s="308"/>
      <c r="C5" s="308"/>
      <c r="D5" s="308"/>
      <c r="E5" s="308"/>
      <c r="F5" s="308"/>
      <c r="G5" s="309"/>
      <c r="H5" s="271" t="str">
        <f>IF(入力シート!I5="","",IF(入力シート!I5=入力シート!BX5,1,2))</f>
        <v/>
      </c>
      <c r="I5" s="273"/>
      <c r="K5" s="36">
        <v>1</v>
      </c>
      <c r="L5" s="2" t="s">
        <v>1</v>
      </c>
      <c r="M5" s="2" t="s">
        <v>2</v>
      </c>
      <c r="P5" s="36">
        <v>2</v>
      </c>
      <c r="Q5" s="2" t="s">
        <v>1</v>
      </c>
      <c r="R5" s="2" t="s">
        <v>67</v>
      </c>
      <c r="W5" s="186" t="s">
        <v>3</v>
      </c>
      <c r="X5" s="187"/>
      <c r="Y5" s="187"/>
      <c r="Z5" s="187"/>
      <c r="AA5" s="187"/>
      <c r="AB5" s="306"/>
      <c r="AC5" s="315" t="str">
        <f>IF(入力シート!$F$36="","",MID(入力シート!$F$36,1,1))</f>
        <v>大</v>
      </c>
      <c r="AD5" s="316"/>
      <c r="AE5" s="318" t="str">
        <f>IF(入力シート!$F$36="","",MID(入力シート!$F$36,2,1))</f>
        <v>臣</v>
      </c>
      <c r="AF5" s="319"/>
      <c r="AG5" s="149" t="s">
        <v>319</v>
      </c>
      <c r="AH5" s="187" t="str">
        <f>IF(入力シート!$H$36="","",IF(入力シート!H36=入力シート!$BZ$7,"特・般",入力シート!H36))</f>
        <v>般</v>
      </c>
      <c r="AI5" s="187"/>
      <c r="AJ5" s="187"/>
      <c r="AK5" s="187" t="s">
        <v>268</v>
      </c>
      <c r="AL5" s="187"/>
      <c r="AM5" s="187" t="str">
        <f>IF(入力シート!$K$36="","",入力シート!$K$36)</f>
        <v>00</v>
      </c>
      <c r="AN5" s="187"/>
      <c r="AO5" s="187" t="s">
        <v>267</v>
      </c>
      <c r="AP5" s="187"/>
      <c r="AQ5" s="306"/>
      <c r="AR5" s="341" t="str">
        <f>IF(入力シート!$M$36="","",MID(入力シート!$M$36,1,1))</f>
        <v>1</v>
      </c>
      <c r="AS5" s="342"/>
      <c r="AT5" s="342" t="str">
        <f>IF(入力シート!$M$36="","",MID(入力シート!$M$36,2,1))</f>
        <v>2</v>
      </c>
      <c r="AU5" s="342"/>
      <c r="AV5" s="342" t="str">
        <f>IF(入力シート!$M$36="","",MID(入力シート!$M$36,3,1))</f>
        <v>3</v>
      </c>
      <c r="AW5" s="342"/>
      <c r="AX5" s="342" t="str">
        <f>IF(入力シート!$M$36="","",MID(入力シート!$M$36,4,1))</f>
        <v>4</v>
      </c>
      <c r="AY5" s="342"/>
      <c r="AZ5" s="342" t="str">
        <f>IF(入力シート!$M$36="","",MID(入力シート!$M$36,5,1))</f>
        <v>5</v>
      </c>
      <c r="BA5" s="342"/>
      <c r="BB5" s="342" t="str">
        <f>IF(入力シート!$M$36="","",MID(入力シート!$M$36,6,1))</f>
        <v>6</v>
      </c>
      <c r="BC5" s="352"/>
      <c r="BD5" s="2" t="s">
        <v>4</v>
      </c>
    </row>
    <row r="6" spans="1:107" ht="16.5" customHeight="1">
      <c r="A6" s="37"/>
      <c r="B6" s="37"/>
      <c r="C6" s="37"/>
      <c r="D6" s="37"/>
      <c r="E6" s="37"/>
      <c r="F6" s="37"/>
      <c r="G6" s="37"/>
      <c r="H6" s="38"/>
      <c r="I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row>
    <row r="7" spans="1:107" ht="16.5">
      <c r="A7" s="317" t="s">
        <v>317</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row>
    <row r="8" spans="1:107" ht="16.5"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row>
    <row r="9" spans="1:107" ht="16.5" customHeight="1">
      <c r="C9" s="40" t="s">
        <v>364</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row>
    <row r="10" spans="1:107" ht="16.5" customHeight="1">
      <c r="C10" s="40" t="s">
        <v>174</v>
      </c>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row>
    <row r="11" spans="1:107" ht="16.5" customHeight="1">
      <c r="C11" s="40"/>
      <c r="D11" s="40" t="s">
        <v>5</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row>
    <row r="12" spans="1:107" ht="16.5" customHeight="1">
      <c r="C12" s="40"/>
      <c r="D12" s="77" t="s">
        <v>6</v>
      </c>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row>
    <row r="13" spans="1:107" ht="16.5" customHeight="1">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row>
    <row r="14" spans="1:107" ht="16.5">
      <c r="B14" s="41"/>
      <c r="C14" s="321" t="str">
        <f>IF(入力シート!$I$4="","令和　　年　　月　　日",入力シート!$I$4)</f>
        <v>令和　　年　　月　　日</v>
      </c>
      <c r="D14" s="322"/>
      <c r="E14" s="322"/>
      <c r="F14" s="322"/>
      <c r="G14" s="322"/>
      <c r="H14" s="322"/>
      <c r="I14" s="322"/>
      <c r="J14" s="322"/>
      <c r="K14" s="322"/>
      <c r="L14" s="322"/>
      <c r="M14" s="322"/>
      <c r="N14" s="322"/>
      <c r="O14" s="322"/>
      <c r="P14" s="322"/>
      <c r="Q14" s="322"/>
      <c r="R14" s="322"/>
      <c r="S14" s="322"/>
      <c r="T14" s="322"/>
      <c r="U14" s="322"/>
      <c r="V14" s="41"/>
      <c r="W14" s="41"/>
      <c r="X14" s="41"/>
      <c r="Y14" s="41"/>
      <c r="AA14" s="41"/>
      <c r="AB14" s="42" t="s">
        <v>318</v>
      </c>
      <c r="AC14" s="42"/>
      <c r="AD14" s="42" t="s">
        <v>306</v>
      </c>
      <c r="AE14" s="42"/>
      <c r="AF14" s="42"/>
      <c r="AG14" s="42"/>
      <c r="AH14" s="42"/>
      <c r="AI14" s="42"/>
      <c r="AJ14" s="42"/>
      <c r="AK14" s="42"/>
      <c r="AL14" s="42"/>
      <c r="AM14" s="42"/>
      <c r="AN14" s="42"/>
      <c r="AO14" s="42"/>
      <c r="AP14" s="42"/>
      <c r="AQ14" s="42"/>
      <c r="AR14" s="42"/>
      <c r="AS14" s="42"/>
      <c r="AT14" s="42"/>
      <c r="AU14" s="42"/>
      <c r="AV14" s="42"/>
      <c r="AW14" s="42"/>
      <c r="AX14" s="42"/>
      <c r="AY14" s="42"/>
      <c r="AZ14" s="42"/>
      <c r="BA14" s="42" t="s">
        <v>68</v>
      </c>
      <c r="BB14" s="42"/>
      <c r="BC14" s="42"/>
      <c r="BD14" s="43"/>
    </row>
    <row r="15" spans="1:107" ht="16.5" customHeight="1" thickBot="1"/>
    <row r="16" spans="1:107" s="23" customFormat="1" ht="16.5" customHeight="1">
      <c r="A16" s="312" t="s">
        <v>8</v>
      </c>
      <c r="B16" s="312"/>
      <c r="C16" s="312"/>
      <c r="D16" s="312"/>
      <c r="E16" s="312"/>
      <c r="F16" s="312"/>
      <c r="G16" s="313"/>
      <c r="H16" s="87" t="str">
        <f>IF(入力シート!$I$7="","",MID(入力シート!$I$7,H1,1))</f>
        <v/>
      </c>
      <c r="I16" s="88" t="str">
        <f>IF(入力シート!$I$7="","",MID(入力シート!$I$7,I1,1))</f>
        <v/>
      </c>
      <c r="J16" s="88" t="str">
        <f>IF(入力シート!$I$7="","",MID(入力シート!$I$7,J1,1))</f>
        <v/>
      </c>
      <c r="K16" s="88" t="str">
        <f>IF(入力シート!$I$7="","",MID(入力シート!$I$7,K1,1))</f>
        <v/>
      </c>
      <c r="L16" s="88" t="str">
        <f>IF(入力シート!$I$7="","",MID(入力シート!$I$7,L1,1))</f>
        <v/>
      </c>
      <c r="M16" s="88" t="str">
        <f>IF(入力シート!$I$7="","",MID(入力シート!$I$7,M1,1))</f>
        <v/>
      </c>
      <c r="N16" s="88" t="str">
        <f>IF(入力シート!$I$7="","",MID(入力シート!$I$7,N1,1))</f>
        <v/>
      </c>
      <c r="O16" s="88" t="str">
        <f>IF(入力シート!$I$7="","",MID(入力シート!$I$7,O1,1))</f>
        <v/>
      </c>
      <c r="P16" s="88" t="str">
        <f>IF(入力シート!$I$7="","",MID(入力シート!$I$7,P1,1))</f>
        <v/>
      </c>
      <c r="Q16" s="88" t="str">
        <f>IF(入力シート!$I$7="","",MID(入力シート!$I$7,Q1,1))</f>
        <v/>
      </c>
      <c r="R16" s="88" t="str">
        <f>IF(入力シート!$I$7="","",MID(入力シート!$I$7,R1,1))</f>
        <v/>
      </c>
      <c r="S16" s="88" t="str">
        <f>IF(入力シート!$I$7="","",MID(入力シート!$I$7,S1,1))</f>
        <v/>
      </c>
      <c r="T16" s="88" t="str">
        <f>IF(入力シート!$I$7="","",MID(入力シート!$I$7,T1,1))</f>
        <v/>
      </c>
      <c r="U16" s="88" t="str">
        <f>IF(入力シート!$I$7="","",MID(入力シート!$I$7,U1,1))</f>
        <v/>
      </c>
      <c r="V16" s="88" t="str">
        <f>IF(入力シート!$I$7="","",MID(入力シート!$I$7,V1,1))</f>
        <v/>
      </c>
      <c r="W16" s="88" t="str">
        <f>IF(入力シート!$I$7="","",MID(入力シート!$I$7,W1,1))</f>
        <v/>
      </c>
      <c r="X16" s="88" t="str">
        <f>IF(入力シート!$I$7="","",MID(入力シート!$I$7,X1,1))</f>
        <v/>
      </c>
      <c r="Y16" s="88" t="str">
        <f>IF(入力シート!$I$7="","",MID(入力シート!$I$7,Y1,1))</f>
        <v/>
      </c>
      <c r="Z16" s="88" t="str">
        <f>IF(入力シート!$I$7="","",MID(入力シート!$I$7,Z1,1))</f>
        <v/>
      </c>
      <c r="AA16" s="88" t="str">
        <f>IF(入力シート!$I$7="","",MID(入力シート!$I$7,AA1,1))</f>
        <v/>
      </c>
      <c r="AB16" s="88" t="str">
        <f>IF(入力シート!$I$7="","",MID(入力シート!$I$7,AB1,1))</f>
        <v/>
      </c>
      <c r="AC16" s="88" t="str">
        <f>IF(入力シート!$I$7="","",MID(入力シート!$I$7,AC1,1))</f>
        <v/>
      </c>
      <c r="AD16" s="88" t="str">
        <f>IF(入力シート!$I$7="","",MID(入力シート!$I$7,AD1,1))</f>
        <v/>
      </c>
      <c r="AE16" s="88" t="str">
        <f>IF(入力シート!$I$7="","",MID(入力シート!$I$7,AE1,1))</f>
        <v/>
      </c>
      <c r="AF16" s="88" t="str">
        <f>IF(入力シート!$I$7="","",MID(入力シート!$I$7,AF1,1))</f>
        <v/>
      </c>
      <c r="AG16" s="88" t="str">
        <f>IF(入力シート!$I$7="","",MID(入力シート!$I$7,AG1,1))</f>
        <v/>
      </c>
      <c r="AH16" s="88" t="str">
        <f>IF(入力シート!$I$7="","",MID(入力シート!$I$7,AH1,1))</f>
        <v/>
      </c>
      <c r="AI16" s="88" t="str">
        <f>IF(入力シート!$I$7="","",MID(入力シート!$I$7,AI1,1))</f>
        <v/>
      </c>
      <c r="AJ16" s="88" t="str">
        <f>IF(入力シート!$I$7="","",MID(入力シート!$I$7,AJ1,1))</f>
        <v/>
      </c>
      <c r="AK16" s="88" t="str">
        <f>IF(入力シート!$I$7="","",MID(入力シート!$I$7,AK1,1))</f>
        <v/>
      </c>
      <c r="AL16" s="88" t="str">
        <f>IF(入力シート!$I$7="","",MID(入力シート!$I$7,AL1,1))</f>
        <v/>
      </c>
      <c r="AM16" s="88" t="str">
        <f>IF(入力シート!$I$7="","",MID(入力シート!$I$7,AM1,1))</f>
        <v/>
      </c>
      <c r="AN16" s="88" t="str">
        <f>IF(入力シート!$I$7="","",MID(入力シート!$I$7,AN1,1))</f>
        <v/>
      </c>
      <c r="AO16" s="88" t="str">
        <f>IF(入力シート!$I$7="","",MID(入力シート!$I$7,AO1,1))</f>
        <v/>
      </c>
      <c r="AP16" s="88" t="str">
        <f>IF(入力シート!$I$7="","",MID(入力シート!$I$7,AP1,1))</f>
        <v/>
      </c>
      <c r="AQ16" s="88" t="str">
        <f>IF(入力シート!$I$7="","",MID(入力シート!$I$7,AQ1,1))</f>
        <v/>
      </c>
      <c r="AR16" s="88" t="str">
        <f>IF(入力シート!$I$7="","",MID(入力シート!$I$7,AR1,1))</f>
        <v/>
      </c>
      <c r="AS16" s="88" t="str">
        <f>IF(入力シート!$I$7="","",MID(入力シート!$I$7,AS1,1))</f>
        <v/>
      </c>
      <c r="AT16" s="88" t="str">
        <f>IF(入力シート!$I$7="","",MID(入力シート!$I$7,AT1,1))</f>
        <v/>
      </c>
      <c r="AU16" s="88" t="str">
        <f>IF(入力シート!$I$7="","",MID(入力シート!$I$7,AU1,1))</f>
        <v/>
      </c>
      <c r="AV16" s="88" t="str">
        <f>IF(入力シート!$I$7="","",MID(入力シート!$I$7,AV1,1))</f>
        <v/>
      </c>
      <c r="AW16" s="88" t="str">
        <f>IF(入力シート!$I$7="","",MID(入力シート!$I$7,AW1,1))</f>
        <v/>
      </c>
      <c r="AX16" s="88" t="str">
        <f>IF(入力シート!$I$7="","",MID(入力シート!$I$7,AX1,1))</f>
        <v/>
      </c>
      <c r="AY16" s="88" t="str">
        <f>IF(入力シート!$I$7="","",MID(入力シート!$I$7,AY1,1))</f>
        <v/>
      </c>
      <c r="AZ16" s="88" t="str">
        <f>IF(入力シート!$I$7="","",MID(入力シート!$I$7,AZ1,1))</f>
        <v/>
      </c>
      <c r="BA16" s="88" t="str">
        <f>IF(入力シート!$I$7="","",MID(入力シート!$I$7,BA1,1))</f>
        <v/>
      </c>
      <c r="BB16" s="88" t="str">
        <f>IF(入力シート!$I$7="","",MID(入力シート!$I$7,BB1,1))</f>
        <v/>
      </c>
      <c r="BC16" s="88" t="str">
        <f>IF(入力シート!$I$7="","",MID(入力シート!$I$7,BC1,1))</f>
        <v/>
      </c>
      <c r="BD16" s="88" t="str">
        <f>IF(入力シート!$I$7="","",MID(入力シート!$I$7,BD1,1))</f>
        <v/>
      </c>
      <c r="BE16" s="89" t="str">
        <f>IF(入力シート!$I$7="","",MID(入力シート!$I$7,BE1,1))</f>
        <v/>
      </c>
    </row>
    <row r="17" spans="1:184" s="23" customFormat="1" ht="16.5" customHeight="1" thickBot="1">
      <c r="A17" s="186" t="s">
        <v>7</v>
      </c>
      <c r="B17" s="187"/>
      <c r="C17" s="187"/>
      <c r="D17" s="187"/>
      <c r="E17" s="187"/>
      <c r="F17" s="187"/>
      <c r="G17" s="306"/>
      <c r="H17" s="320" t="str">
        <f>IF(入力シート!$I$6="","",MID(入力シート!$I$6,H2,1))</f>
        <v/>
      </c>
      <c r="I17" s="300"/>
      <c r="J17" s="300" t="str">
        <f>IF(入力シート!$I$6="","",MID(入力シート!$I$6,J2,1))</f>
        <v/>
      </c>
      <c r="K17" s="300"/>
      <c r="L17" s="300" t="str">
        <f>IF(入力シート!$I$6="","",MID(入力シート!$I$6,L2,1))</f>
        <v/>
      </c>
      <c r="M17" s="300"/>
      <c r="N17" s="300" t="str">
        <f>IF(入力シート!$I$6="","",MID(入力シート!$I$6,N2,1))</f>
        <v/>
      </c>
      <c r="O17" s="300"/>
      <c r="P17" s="300" t="str">
        <f>IF(入力シート!$I$6="","",MID(入力シート!$I$6,P2,1))</f>
        <v/>
      </c>
      <c r="Q17" s="300"/>
      <c r="R17" s="300" t="str">
        <f>IF(入力シート!$I$6="","",MID(入力シート!$I$6,R2,1))</f>
        <v/>
      </c>
      <c r="S17" s="300"/>
      <c r="T17" s="300" t="str">
        <f>IF(入力シート!$I$6="","",MID(入力シート!$I$6,T2,1))</f>
        <v/>
      </c>
      <c r="U17" s="300"/>
      <c r="V17" s="300" t="str">
        <f>IF(入力シート!$I$6="","",MID(入力シート!$I$6,V2,1))</f>
        <v/>
      </c>
      <c r="W17" s="300"/>
      <c r="X17" s="300" t="str">
        <f>IF(入力シート!$I$6="","",MID(入力シート!$I$6,X2,1))</f>
        <v/>
      </c>
      <c r="Y17" s="300"/>
      <c r="Z17" s="300" t="str">
        <f>IF(入力シート!$I$6="","",MID(入力シート!$I$6,Z2,1))</f>
        <v/>
      </c>
      <c r="AA17" s="300"/>
      <c r="AB17" s="300" t="str">
        <f>IF(入力シート!$I$6="","",MID(入力シート!$I$6,AB2,1))</f>
        <v/>
      </c>
      <c r="AC17" s="300"/>
      <c r="AD17" s="300" t="str">
        <f>IF(入力シート!$I$6="","",MID(入力シート!$I$6,AD2,1))</f>
        <v/>
      </c>
      <c r="AE17" s="300"/>
      <c r="AF17" s="300" t="str">
        <f>IF(入力シート!$I$6="","",MID(入力シート!$I$6,AF2,1))</f>
        <v/>
      </c>
      <c r="AG17" s="300"/>
      <c r="AH17" s="300" t="str">
        <f>IF(入力シート!$I$6="","",MID(入力シート!$I$6,AH2,1))</f>
        <v/>
      </c>
      <c r="AI17" s="300"/>
      <c r="AJ17" s="300" t="str">
        <f>IF(入力シート!$I$6="","",MID(入力シート!$I$6,AJ2,1))</f>
        <v/>
      </c>
      <c r="AK17" s="300"/>
      <c r="AL17" s="300" t="str">
        <f>IF(入力シート!$I$6="","",MID(入力シート!$I$6,AL2,1))</f>
        <v/>
      </c>
      <c r="AM17" s="300"/>
      <c r="AN17" s="300" t="str">
        <f>IF(入力シート!$I$6="","",MID(入力シート!$I$6,AN2,1))</f>
        <v/>
      </c>
      <c r="AO17" s="300"/>
      <c r="AP17" s="300" t="str">
        <f>IF(入力シート!$I$6="","",MID(入力シート!$I$6,AP2,1))</f>
        <v/>
      </c>
      <c r="AQ17" s="300"/>
      <c r="AR17" s="300" t="str">
        <f>IF(入力シート!$I$6="","",MID(入力シート!$I$6,AR2,1))</f>
        <v/>
      </c>
      <c r="AS17" s="300"/>
      <c r="AT17" s="300" t="str">
        <f>IF(入力シート!$I$6="","",MID(入力シート!$I$6,AT2,1))</f>
        <v/>
      </c>
      <c r="AU17" s="300"/>
      <c r="AV17" s="300" t="str">
        <f>IF(入力シート!$I$6="","",MID(入力シート!$I$6,AV2,1))</f>
        <v/>
      </c>
      <c r="AW17" s="300"/>
      <c r="AX17" s="300" t="str">
        <f>IF(入力シート!$I$6="","",MID(入力シート!$I$6,AX2,1))</f>
        <v/>
      </c>
      <c r="AY17" s="300"/>
      <c r="AZ17" s="300" t="str">
        <f>IF(入力シート!$I$6="","",MID(入力シート!$I$6,AZ2,1))</f>
        <v/>
      </c>
      <c r="BA17" s="300"/>
      <c r="BB17" s="300" t="str">
        <f>IF(入力シート!$I$6="","",MID(入力シート!$I$6,BB2,1))</f>
        <v/>
      </c>
      <c r="BC17" s="300"/>
      <c r="BD17" s="300" t="str">
        <f>IF(入力シート!$I$6="","",MID(入力シート!$I$6,BD2,1))</f>
        <v/>
      </c>
      <c r="BE17" s="360"/>
    </row>
    <row r="18" spans="1:184" s="23" customFormat="1" ht="16.5" customHeight="1" thickBot="1"/>
    <row r="19" spans="1:184" s="23" customFormat="1" ht="16.5" customHeight="1" thickBot="1">
      <c r="A19" s="186" t="s">
        <v>9</v>
      </c>
      <c r="B19" s="187"/>
      <c r="C19" s="187"/>
      <c r="D19" s="187"/>
      <c r="E19" s="187"/>
      <c r="F19" s="187"/>
      <c r="G19" s="306"/>
      <c r="H19" s="271" t="str">
        <f>IF(入力シート!$I$8="","",MID(入力シート!$I$8,H2,1))</f>
        <v/>
      </c>
      <c r="I19" s="299"/>
      <c r="J19" s="298" t="str">
        <f>IF(入力シート!$I$8="","",MID(入力シート!$I$8,J2,1))</f>
        <v/>
      </c>
      <c r="K19" s="299"/>
      <c r="L19" s="298" t="str">
        <f>IF(入力シート!$I$8="","",MID(入力シート!$I$8,L2,1))</f>
        <v/>
      </c>
      <c r="M19" s="299"/>
      <c r="N19" s="298" t="str">
        <f>IF(入力シート!$I$8="","",MID(入力シート!$I$8,N2,1))</f>
        <v/>
      </c>
      <c r="O19" s="299"/>
      <c r="P19" s="298" t="str">
        <f>IF(入力シート!$I$8="","",MID(入力シート!$I$8,P2,1))</f>
        <v/>
      </c>
      <c r="Q19" s="299"/>
      <c r="R19" s="298" t="str">
        <f>IF(入力シート!$I$8="","",MID(入力シート!$I$8,R2,1))</f>
        <v/>
      </c>
      <c r="S19" s="299"/>
      <c r="T19" s="298" t="str">
        <f>IF(入力シート!$I$8="","",MID(入力シート!$I$8,T2,1))</f>
        <v/>
      </c>
      <c r="U19" s="299"/>
      <c r="V19" s="298" t="str">
        <f>IF(入力シート!$I$8="","",MID(入力シート!$I$8,V2,1))</f>
        <v/>
      </c>
      <c r="W19" s="299"/>
      <c r="X19" s="298" t="str">
        <f>IF(入力シート!$I$8="","",MID(入力シート!$I$8,X2,1))</f>
        <v/>
      </c>
      <c r="Y19" s="299"/>
      <c r="Z19" s="298" t="str">
        <f>IF(入力シート!$I$8="","",MID(入力シート!$I$8,Z2,1))</f>
        <v/>
      </c>
      <c r="AA19" s="299"/>
      <c r="AB19" s="298" t="str">
        <f>IF(入力シート!$I$8="","",MID(入力シート!$I$8,AB2,1))</f>
        <v/>
      </c>
      <c r="AC19" s="299"/>
      <c r="AD19" s="298" t="str">
        <f>IF(入力シート!$I$8="","",MID(入力シート!$I$8,AD2,1))</f>
        <v/>
      </c>
      <c r="AE19" s="299"/>
      <c r="AF19" s="298" t="str">
        <f>IF(入力シート!$I$8="","",MID(入力シート!$I$8,AF2,1))</f>
        <v/>
      </c>
      <c r="AG19" s="299"/>
      <c r="AH19" s="298" t="str">
        <f>IF(入力シート!$I$8="","",MID(入力シート!$I$8,AH2,1))</f>
        <v/>
      </c>
      <c r="AI19" s="299"/>
      <c r="AJ19" s="298" t="str">
        <f>IF(入力シート!$I$8="","",MID(入力シート!$I$8,AJ2,1))</f>
        <v/>
      </c>
      <c r="AK19" s="273"/>
      <c r="AL19" s="48"/>
      <c r="AS19" s="44"/>
      <c r="AT19" s="45"/>
      <c r="AU19" s="45"/>
      <c r="AV19" s="45"/>
      <c r="AW19" s="45"/>
      <c r="AX19" s="45"/>
      <c r="AY19" s="46"/>
    </row>
    <row r="20" spans="1:184" s="23" customFormat="1" ht="16.5" customHeight="1" thickBot="1">
      <c r="AF20" s="48"/>
      <c r="AG20" s="48"/>
      <c r="AH20" s="48"/>
      <c r="AI20" s="48"/>
      <c r="AJ20" s="48"/>
      <c r="AK20" s="48"/>
      <c r="AL20" s="48"/>
      <c r="AS20" s="47"/>
      <c r="AT20" s="48"/>
      <c r="AU20" s="48"/>
      <c r="AV20" s="48"/>
      <c r="AW20" s="48"/>
      <c r="AX20" s="48"/>
      <c r="AY20" s="49"/>
    </row>
    <row r="21" spans="1:184" s="23" customFormat="1" ht="16.5" customHeight="1">
      <c r="A21" s="312" t="s">
        <v>8</v>
      </c>
      <c r="B21" s="312"/>
      <c r="C21" s="312"/>
      <c r="D21" s="312"/>
      <c r="E21" s="312"/>
      <c r="F21" s="312"/>
      <c r="G21" s="313"/>
      <c r="H21" s="90" t="str">
        <f>IF(入力シート!$I$10="","",MID(入力シート!$I$10,H1,1))</f>
        <v/>
      </c>
      <c r="I21" s="91" t="str">
        <f>IF(入力シート!$I$10="","",MID(入力シート!$I$10,I1,1))</f>
        <v/>
      </c>
      <c r="J21" s="91" t="str">
        <f>IF(入力シート!$I$10="","",MID(入力シート!$I$10,J1,1))</f>
        <v/>
      </c>
      <c r="K21" s="91" t="str">
        <f>IF(入力シート!$I$10="","",MID(入力シート!$I$10,K1,1))</f>
        <v/>
      </c>
      <c r="L21" s="91" t="str">
        <f>IF(入力シート!$I$10="","",MID(入力シート!$I$10,L1,1))</f>
        <v/>
      </c>
      <c r="M21" s="91" t="str">
        <f>IF(入力シート!$I$10="","",MID(入力シート!$I$10,M1,1))</f>
        <v/>
      </c>
      <c r="N21" s="91" t="str">
        <f>IF(入力シート!$I$10="","",MID(入力シート!$I$10,N1,1))</f>
        <v/>
      </c>
      <c r="O21" s="91" t="str">
        <f>IF(入力シート!$I$10="","",MID(入力シート!$I$10,O1,1))</f>
        <v/>
      </c>
      <c r="P21" s="91" t="str">
        <f>IF(入力シート!$I$10="","",MID(入力シート!$I$10,P1,1))</f>
        <v/>
      </c>
      <c r="Q21" s="91" t="str">
        <f>IF(入力シート!$I$10="","",MID(入力シート!$I$10,Q1,1))</f>
        <v/>
      </c>
      <c r="R21" s="91" t="str">
        <f>IF(入力シート!$I$10="","",MID(入力シート!$I$10,R1,1))</f>
        <v/>
      </c>
      <c r="S21" s="91" t="str">
        <f>IF(入力シート!$I$10="","",MID(入力シート!$I$10,S1,1))</f>
        <v/>
      </c>
      <c r="T21" s="91" t="str">
        <f>IF(入力シート!$I$10="","",MID(入力シート!$I$10,T1,1))</f>
        <v/>
      </c>
      <c r="U21" s="91" t="str">
        <f>IF(入力シート!$I$10="","",MID(入力シート!$I$10,U1,1))</f>
        <v/>
      </c>
      <c r="V21" s="91" t="str">
        <f>IF(入力シート!$I$10="","",MID(入力シート!$I$10,V1,1))</f>
        <v/>
      </c>
      <c r="W21" s="91" t="str">
        <f>IF(入力シート!$I$10="","",MID(入力シート!$I$10,W1,1))</f>
        <v/>
      </c>
      <c r="X21" s="91" t="str">
        <f>IF(入力シート!$I$10="","",MID(入力シート!$I$10,X1,1))</f>
        <v/>
      </c>
      <c r="Y21" s="91" t="str">
        <f>IF(入力シート!$I$10="","",MID(入力シート!$I$10,Y1,1))</f>
        <v/>
      </c>
      <c r="Z21" s="91" t="str">
        <f>IF(入力シート!$I$10="","",MID(入力シート!$I$10,Z1,1))</f>
        <v/>
      </c>
      <c r="AA21" s="91" t="str">
        <f>IF(入力シート!$I$10="","",MID(入力シート!$I$10,AA1,1))</f>
        <v/>
      </c>
      <c r="AB21" s="91" t="str">
        <f>IF(入力シート!$I$10="","",MID(入力シート!$I$10,AB1,1))</f>
        <v/>
      </c>
      <c r="AC21" s="91" t="str">
        <f>IF(入力シート!$I$10="","",MID(入力シート!$I$10,AC1,1))</f>
        <v/>
      </c>
      <c r="AD21" s="91" t="str">
        <f>IF(入力シート!$I$10="","",MID(入力シート!$I$10,AD1,1))</f>
        <v/>
      </c>
      <c r="AE21" s="91" t="str">
        <f>IF(入力シート!$I$10="","",MID(入力シート!$I$10,AE1,1))</f>
        <v/>
      </c>
      <c r="AF21" s="91" t="str">
        <f>IF(入力シート!$I$10="","",MID(入力シート!$I$10,AF1,1))</f>
        <v/>
      </c>
      <c r="AG21" s="91" t="str">
        <f>IF(入力シート!$I$10="","",MID(入力シート!$I$10,AG1,1))</f>
        <v/>
      </c>
      <c r="AH21" s="91" t="str">
        <f>IF(入力シート!$I$10="","",MID(入力シート!$I$10,AH1,1))</f>
        <v/>
      </c>
      <c r="AI21" s="91" t="str">
        <f>IF(入力シート!$I$10="","",MID(入力シート!$I$10,AI1,1))</f>
        <v/>
      </c>
      <c r="AJ21" s="91" t="str">
        <f>IF(入力シート!$I$10="","",MID(入力シート!$I$10,AJ1,1))</f>
        <v/>
      </c>
      <c r="AK21" s="92" t="str">
        <f>IF(入力シート!$I$10="","",MID(入力シート!$I$10,AK1,1))</f>
        <v/>
      </c>
      <c r="AL21" s="48"/>
      <c r="AN21" s="48"/>
      <c r="AO21" s="48"/>
      <c r="AP21" s="48"/>
      <c r="AQ21" s="48"/>
      <c r="AR21" s="48"/>
      <c r="AS21" s="47"/>
      <c r="AT21" s="48"/>
      <c r="AU21" s="48"/>
      <c r="AV21" s="48"/>
      <c r="AW21" s="48"/>
      <c r="AX21" s="48"/>
      <c r="AY21" s="49"/>
      <c r="BD21" s="93"/>
    </row>
    <row r="22" spans="1:184" s="23" customFormat="1" ht="16.5" customHeight="1" thickBot="1">
      <c r="A22" s="303" t="s">
        <v>10</v>
      </c>
      <c r="B22" s="304"/>
      <c r="C22" s="304"/>
      <c r="D22" s="304"/>
      <c r="E22" s="304"/>
      <c r="F22" s="304"/>
      <c r="G22" s="305"/>
      <c r="H22" s="314" t="str">
        <f>IF(入力シート!$I$9="","",MID(入力シート!$I$9,H2,1))</f>
        <v/>
      </c>
      <c r="I22" s="300"/>
      <c r="J22" s="300" t="str">
        <f>IF(入力シート!$I$9="","",MID(入力シート!$I$9,J2,1))</f>
        <v/>
      </c>
      <c r="K22" s="300"/>
      <c r="L22" s="300" t="str">
        <f>IF(入力シート!$I$9="","",MID(入力シート!$I$9,L2,1))</f>
        <v/>
      </c>
      <c r="M22" s="300"/>
      <c r="N22" s="300" t="str">
        <f>IF(入力シート!$I$9="","",MID(入力シート!$I$9,N2,1))</f>
        <v/>
      </c>
      <c r="O22" s="300"/>
      <c r="P22" s="300" t="str">
        <f>IF(入力シート!$I$9="","",MID(入力シート!$I$9,P2,1))</f>
        <v/>
      </c>
      <c r="Q22" s="300"/>
      <c r="R22" s="300" t="str">
        <f>IF(入力シート!$I$9="","",MID(入力シート!$I$9,R2,1))</f>
        <v/>
      </c>
      <c r="S22" s="300"/>
      <c r="T22" s="300" t="str">
        <f>IF(入力シート!$I$9="","",MID(入力シート!$I$9,T2,1))</f>
        <v/>
      </c>
      <c r="U22" s="300"/>
      <c r="V22" s="300" t="str">
        <f>IF(入力シート!$I$9="","",MID(入力シート!$I$9,V2,1))</f>
        <v/>
      </c>
      <c r="W22" s="300"/>
      <c r="X22" s="300" t="str">
        <f>IF(入力シート!$I$9="","",MID(入力シート!$I$9,X2,1))</f>
        <v/>
      </c>
      <c r="Y22" s="300"/>
      <c r="Z22" s="300" t="str">
        <f>IF(入力シート!$I$9="","",MID(入力シート!$I$9,Z2,1))</f>
        <v/>
      </c>
      <c r="AA22" s="300"/>
      <c r="AB22" s="300" t="str">
        <f>IF(入力シート!$I$9="","",MID(入力シート!$I$9,AB2,1))</f>
        <v/>
      </c>
      <c r="AC22" s="300"/>
      <c r="AD22" s="300" t="str">
        <f>IF(入力シート!$I$9="","",MID(入力シート!$I$9,AD2,1))</f>
        <v/>
      </c>
      <c r="AE22" s="300"/>
      <c r="AF22" s="300" t="str">
        <f>IF(入力シート!$I$9="","",MID(入力シート!$I$9,AF2,1))</f>
        <v/>
      </c>
      <c r="AG22" s="300"/>
      <c r="AH22" s="300" t="str">
        <f>IF(入力シート!$I$9="","",MID(入力シート!$I$9,AH2,1))</f>
        <v/>
      </c>
      <c r="AI22" s="300"/>
      <c r="AJ22" s="301" t="str">
        <f>IF(入力シート!$I$9="","",MID(入力シート!$I$9,AJ2,1))</f>
        <v/>
      </c>
      <c r="AK22" s="302"/>
      <c r="AL22" s="48"/>
      <c r="AN22" s="48"/>
      <c r="AO22" s="48"/>
      <c r="AP22" s="48"/>
      <c r="AQ22" s="48"/>
      <c r="AR22" s="48"/>
      <c r="AS22" s="50"/>
      <c r="AT22" s="51"/>
      <c r="AU22" s="51"/>
      <c r="AV22" s="51"/>
      <c r="AW22" s="51" t="s">
        <v>175</v>
      </c>
      <c r="AX22" s="51"/>
      <c r="AY22" s="52"/>
    </row>
    <row r="23" spans="1:184" s="23" customFormat="1" ht="16.5" customHeight="1" thickBot="1"/>
    <row r="24" spans="1:184" s="23" customFormat="1" ht="16.5" customHeight="1" thickBot="1">
      <c r="A24" s="307" t="s">
        <v>11</v>
      </c>
      <c r="B24" s="308"/>
      <c r="C24" s="308"/>
      <c r="D24" s="308"/>
      <c r="E24" s="308"/>
      <c r="F24" s="308"/>
      <c r="G24" s="309"/>
      <c r="H24" s="79" t="str">
        <f>IF(入力シート!$I$11="","",MID(入力シート!$I$11,1,1))</f>
        <v/>
      </c>
      <c r="I24" s="80" t="str">
        <f>IF(入力シート!$I$11="","",MID(入力シート!$I$11,2,1))</f>
        <v/>
      </c>
      <c r="J24" s="80" t="str">
        <f>IF(入力シート!$I$11="","",MID(入力シート!$I$11,3,1))</f>
        <v/>
      </c>
      <c r="K24" s="80" t="s">
        <v>12</v>
      </c>
      <c r="L24" s="80" t="str">
        <f>IF(入力シート!$L$11="","",MID(入力シート!$L$11,1,1))</f>
        <v/>
      </c>
      <c r="M24" s="80" t="str">
        <f>IF(入力シート!$L$11="","",MID(入力シート!$L$11,2,1))</f>
        <v/>
      </c>
      <c r="N24" s="80" t="str">
        <f>IF(入力シート!$L$11="","",MID(入力シート!$L$11,3,1))</f>
        <v/>
      </c>
      <c r="O24" s="81" t="str">
        <f>IF(入力シート!$L$11="","",MID(入力シート!$L$11,4,1))</f>
        <v/>
      </c>
      <c r="R24" s="307" t="s">
        <v>13</v>
      </c>
      <c r="S24" s="308"/>
      <c r="T24" s="308"/>
      <c r="U24" s="308"/>
      <c r="V24" s="308"/>
      <c r="W24" s="308"/>
      <c r="X24" s="309"/>
      <c r="Y24" s="310" t="str">
        <f>IF(入力シート!$N$12="","",MID(入力シート!$N$12,H2,1))</f>
        <v/>
      </c>
      <c r="Z24" s="311"/>
      <c r="AA24" s="311" t="str">
        <f>IF(入力シート!$N$12="","",MID(入力シート!$N$12,J2,1))</f>
        <v/>
      </c>
      <c r="AB24" s="311"/>
      <c r="AC24" s="311" t="str">
        <f>IF(入力シート!$N$12="","",MID(入力シート!$N$12,L2,1))</f>
        <v/>
      </c>
      <c r="AD24" s="311"/>
      <c r="AE24" s="311" t="str">
        <f>IF(入力シート!$N$12="","",MID(入力シート!$N$12,N2,1))</f>
        <v/>
      </c>
      <c r="AF24" s="323"/>
      <c r="AH24" s="307" t="s">
        <v>14</v>
      </c>
      <c r="AI24" s="308"/>
      <c r="AJ24" s="308"/>
      <c r="AK24" s="308"/>
      <c r="AL24" s="308"/>
      <c r="AM24" s="308"/>
      <c r="AN24" s="309"/>
      <c r="AO24" s="310" t="str">
        <f>IF(入力シート!$V$12="","",MID(入力シート!$V$12,H2,1))</f>
        <v/>
      </c>
      <c r="AP24" s="311"/>
      <c r="AQ24" s="311" t="str">
        <f>IF(入力シート!$V$12="","",MID(入力シート!$V$12,J2,1))</f>
        <v/>
      </c>
      <c r="AR24" s="311"/>
      <c r="AS24" s="311" t="str">
        <f>IF(入力シート!$V$12="","",MID(入力シート!$V$12,L2,1))</f>
        <v/>
      </c>
      <c r="AT24" s="311"/>
      <c r="AU24" s="311" t="str">
        <f>IF(入力シート!$V$12="","",MID(入力シート!$V$12,N2,1))</f>
        <v/>
      </c>
      <c r="AV24" s="311"/>
      <c r="AW24" s="311" t="str">
        <f>IF(入力シート!$V$12="","",MID(入力シート!$V$12,P2,1))</f>
        <v/>
      </c>
      <c r="AX24" s="311"/>
      <c r="AY24" s="311" t="str">
        <f>IF(入力シート!$V$12="","",MID(入力シート!$V$12,R2,1))</f>
        <v/>
      </c>
      <c r="AZ24" s="311"/>
      <c r="BA24" s="311" t="str">
        <f>IF(入力シート!$V$12="","",MID(入力シート!$V$12,T2,1))</f>
        <v/>
      </c>
      <c r="BB24" s="323"/>
    </row>
    <row r="25" spans="1:184" s="23" customFormat="1" ht="16.5" customHeight="1" thickBot="1">
      <c r="BC25" s="53"/>
      <c r="BD25" s="53"/>
      <c r="BE25" s="53"/>
    </row>
    <row r="26" spans="1:184" s="23" customFormat="1" ht="16.5" customHeight="1" thickBot="1">
      <c r="A26" s="330" t="s">
        <v>15</v>
      </c>
      <c r="B26" s="331"/>
      <c r="C26" s="331"/>
      <c r="D26" s="331"/>
      <c r="E26" s="331"/>
      <c r="F26" s="331"/>
      <c r="G26" s="331"/>
      <c r="H26" s="310" t="str">
        <f>IF(入力シート!$N$13="","",MID(入力シート!$N$13,H2,1))</f>
        <v/>
      </c>
      <c r="I26" s="311"/>
      <c r="J26" s="311" t="str">
        <f>IF(入力シート!$N$13="","",MID(入力シート!$N$13,J2,1))</f>
        <v/>
      </c>
      <c r="K26" s="311"/>
      <c r="L26" s="311" t="str">
        <f>IF(入力シート!$N$13="","",MID(入力シート!$N$13,L2,1))</f>
        <v/>
      </c>
      <c r="M26" s="311"/>
      <c r="N26" s="311" t="str">
        <f>IF(入力シート!$N$13="","",MID(入力シート!$N$13,N2,1))</f>
        <v/>
      </c>
      <c r="O26" s="311"/>
      <c r="P26" s="311" t="str">
        <f>IF(入力シート!$N$13="","",MID(入力シート!$N$13,P2,1))</f>
        <v/>
      </c>
      <c r="Q26" s="311"/>
      <c r="R26" s="311" t="str">
        <f>IF(入力シート!$N$13="","",MID(入力シート!$N$13,R2,1))</f>
        <v/>
      </c>
      <c r="S26" s="311"/>
      <c r="T26" s="311" t="str">
        <f>IF(入力シート!$N$13="","",MID(入力シート!$N$13,T2,1))</f>
        <v/>
      </c>
      <c r="U26" s="311"/>
      <c r="V26" s="311" t="str">
        <f>IF(入力シート!$N$13="","",MID(入力シート!$N$13,V2,1))</f>
        <v/>
      </c>
      <c r="W26" s="311"/>
      <c r="X26" s="311" t="str">
        <f>IF(入力シート!$N$13="","",MID(入力シート!$N$13,X2,1))</f>
        <v/>
      </c>
      <c r="Y26" s="311"/>
      <c r="Z26" s="311" t="str">
        <f>IF(入力シート!$N$13="","",MID(入力シート!$N$13,Z2,1))</f>
        <v/>
      </c>
      <c r="AA26" s="311"/>
      <c r="AB26" s="311" t="str">
        <f>IF(入力シート!$N$13="","",MID(入力シート!$N$13,AB2,1))</f>
        <v/>
      </c>
      <c r="AC26" s="311"/>
      <c r="AD26" s="311" t="str">
        <f>IF(入力シート!$N$13="","",MID(入力シート!$N$13,AD2,1))</f>
        <v/>
      </c>
      <c r="AE26" s="311"/>
      <c r="AF26" s="311" t="str">
        <f>IF(入力シート!$N$13="","",MID(入力シート!$N$13,AF2,1))</f>
        <v/>
      </c>
      <c r="AG26" s="311"/>
      <c r="AH26" s="311" t="str">
        <f>IF(入力シート!$N$13="","",MID(入力シート!$N$13,AH2,1))</f>
        <v/>
      </c>
      <c r="AI26" s="311"/>
      <c r="AJ26" s="311" t="str">
        <f>IF(入力シート!$N$13="","",MID(入力シート!$N$13,AJ2,1))</f>
        <v/>
      </c>
      <c r="AK26" s="311"/>
      <c r="AL26" s="311" t="str">
        <f>IF(入力シート!$N$13="","",MID(入力シート!$N$13,AL2,1))</f>
        <v/>
      </c>
      <c r="AM26" s="311"/>
      <c r="AN26" s="311" t="str">
        <f>IF(入力シート!$N$13="","",MID(入力シート!$N$13,AN2,1))</f>
        <v/>
      </c>
      <c r="AO26" s="311"/>
      <c r="AP26" s="311" t="str">
        <f>IF(入力シート!$N$13="","",MID(入力シート!$N$13,AP2,1))</f>
        <v/>
      </c>
      <c r="AQ26" s="311"/>
      <c r="AR26" s="311" t="str">
        <f>IF(入力シート!$N$13="","",MID(入力シート!$N$13,AR2,1))</f>
        <v/>
      </c>
      <c r="AS26" s="311"/>
      <c r="AT26" s="311" t="str">
        <f>IF(入力シート!$N$13="","",MID(入力シート!$N$13,AT2,1))</f>
        <v/>
      </c>
      <c r="AU26" s="311"/>
      <c r="AV26" s="311" t="str">
        <f>IF(入力シート!$N$13="","",MID(入力シート!$N$13,AV2,1))</f>
        <v/>
      </c>
      <c r="AW26" s="311"/>
      <c r="AX26" s="311" t="str">
        <f>IF(入力シート!$N$13="","",MID(入力シート!$N$13,AX2,1))</f>
        <v/>
      </c>
      <c r="AY26" s="311"/>
      <c r="AZ26" s="311" t="str">
        <f>IF(入力シート!$N$13="","",MID(入力シート!$N$13,AZ2,1))</f>
        <v/>
      </c>
      <c r="BA26" s="311"/>
      <c r="BB26" s="311" t="str">
        <f>IF(入力シート!$N$13="","",MID(入力シート!$N$13,BB2,1))</f>
        <v/>
      </c>
      <c r="BC26" s="311"/>
      <c r="BD26" s="311" t="str">
        <f>IF(入力シート!$N$13="","",MID(入力シート!$N$13,BD2,1))</f>
        <v/>
      </c>
      <c r="BE26" s="323"/>
    </row>
    <row r="27" spans="1:184" s="23" customFormat="1" ht="16.5" customHeight="1" thickBot="1">
      <c r="A27" s="333"/>
      <c r="B27" s="334"/>
      <c r="C27" s="334"/>
      <c r="D27" s="334"/>
      <c r="E27" s="334"/>
      <c r="F27" s="334"/>
      <c r="G27" s="334"/>
      <c r="H27" s="310" t="str">
        <f>IF(入力シート!$N$13="","",MID(入力シート!$N$13,BF2,1))</f>
        <v/>
      </c>
      <c r="I27" s="311"/>
      <c r="J27" s="311" t="str">
        <f>IF(入力シート!$N$13="","",MID(入力シート!$N$13,BH2,1))</f>
        <v/>
      </c>
      <c r="K27" s="311"/>
      <c r="L27" s="311" t="str">
        <f>IF(入力シート!$N$13="","",MID(入力シート!$N$13,BJ2,1))</f>
        <v/>
      </c>
      <c r="M27" s="311"/>
      <c r="N27" s="311" t="str">
        <f>IF(入力シート!$N$13="","",MID(入力シート!$N$13,BL2,1))</f>
        <v/>
      </c>
      <c r="O27" s="311"/>
      <c r="P27" s="311" t="str">
        <f>IF(入力シート!$N$13="","",MID(入力シート!$N$13,BN2,1))</f>
        <v/>
      </c>
      <c r="Q27" s="311"/>
      <c r="R27" s="311" t="str">
        <f>IF(入力シート!$N$13="","",MID(入力シート!$N$13,BP2,1))</f>
        <v/>
      </c>
      <c r="S27" s="311"/>
      <c r="T27" s="311" t="str">
        <f>IF(入力シート!$N$13="","",MID(入力シート!$N$13,BR2,1))</f>
        <v/>
      </c>
      <c r="U27" s="311"/>
      <c r="V27" s="311" t="str">
        <f>IF(入力シート!$N$13="","",MID(入力シート!$N$13,BT2,1))</f>
        <v/>
      </c>
      <c r="W27" s="311"/>
      <c r="X27" s="311" t="str">
        <f>IF(入力シート!$N$13="","",MID(入力シート!$N$13,BV2,1))</f>
        <v/>
      </c>
      <c r="Y27" s="311"/>
      <c r="Z27" s="311" t="str">
        <f>IF(入力シート!$N$13="","",MID(入力シート!$N$13,BX2,1))</f>
        <v/>
      </c>
      <c r="AA27" s="311"/>
      <c r="AB27" s="311" t="str">
        <f>IF(入力シート!$N$13="","",MID(入力シート!$N$13,BZ2,1))</f>
        <v/>
      </c>
      <c r="AC27" s="311"/>
      <c r="AD27" s="311" t="str">
        <f>IF(入力シート!$N$13="","",MID(入力シート!$N$13,CB2,1))</f>
        <v/>
      </c>
      <c r="AE27" s="311"/>
      <c r="AF27" s="311" t="str">
        <f>IF(入力シート!$N$13="","",MID(入力シート!$N$13,CD2,1))</f>
        <v/>
      </c>
      <c r="AG27" s="311"/>
      <c r="AH27" s="311" t="str">
        <f>IF(入力シート!$N$13="","",MID(入力シート!$N$13,CF2,1))</f>
        <v/>
      </c>
      <c r="AI27" s="311"/>
      <c r="AJ27" s="311" t="str">
        <f>IF(入力シート!$N$13="","",MID(入力シート!$N$13,CH2,1))</f>
        <v/>
      </c>
      <c r="AK27" s="311"/>
      <c r="AL27" s="311" t="str">
        <f>IF(入力シート!$N$13="","",MID(入力シート!$N$13,CJ2,1))</f>
        <v/>
      </c>
      <c r="AM27" s="311"/>
      <c r="AN27" s="311" t="str">
        <f>IF(入力シート!$N$13="","",MID(入力シート!$N$13,CL2,1))</f>
        <v/>
      </c>
      <c r="AO27" s="311"/>
      <c r="AP27" s="311" t="str">
        <f>IF(入力シート!$N$13="","",MID(入力シート!$N$13,CN2,1))</f>
        <v/>
      </c>
      <c r="AQ27" s="311"/>
      <c r="AR27" s="311" t="str">
        <f>IF(入力シート!$N$13="","",MID(入力シート!$N$13,CP2,1))</f>
        <v/>
      </c>
      <c r="AS27" s="311"/>
      <c r="AT27" s="311" t="str">
        <f>IF(入力シート!$N$13="","",MID(入力シート!$N$13,CR2,1))</f>
        <v/>
      </c>
      <c r="AU27" s="311"/>
      <c r="AV27" s="311" t="str">
        <f>IF(入力シート!$N$13="","",MID(入力シート!$N$13,CT2,1))</f>
        <v/>
      </c>
      <c r="AW27" s="311"/>
      <c r="AX27" s="311" t="str">
        <f>IF(入力シート!$N$13="","",MID(入力シート!$N$13,CV2,1))</f>
        <v/>
      </c>
      <c r="AY27" s="311"/>
      <c r="AZ27" s="311" t="str">
        <f>IF(入力シート!$N$13="","",MID(入力シート!$N$13,CX2,1))</f>
        <v/>
      </c>
      <c r="BA27" s="311"/>
      <c r="BB27" s="311" t="str">
        <f>IF(入力シート!$N$13="","",MID(入力シート!$N$13,CZ2,1))</f>
        <v/>
      </c>
      <c r="BC27" s="311"/>
      <c r="BD27" s="311" t="str">
        <f>IF(入力シート!$N$13="","",MID(入力シート!$N$13,DB2,1))</f>
        <v/>
      </c>
      <c r="BE27" s="323"/>
    </row>
    <row r="28" spans="1:184" s="23" customFormat="1" ht="16.5" customHeight="1" thickBot="1"/>
    <row r="29" spans="1:184" s="23" customFormat="1" ht="16.5" customHeight="1" thickBot="1">
      <c r="A29" s="307" t="s">
        <v>16</v>
      </c>
      <c r="B29" s="308"/>
      <c r="C29" s="308"/>
      <c r="D29" s="308"/>
      <c r="E29" s="308"/>
      <c r="F29" s="308"/>
      <c r="G29" s="308"/>
      <c r="H29" s="54" t="str">
        <f>IF(入力シート!$I$14="","",MID(入力シート!$I$14,H1,1))</f>
        <v/>
      </c>
      <c r="I29" s="55" t="str">
        <f>IF(入力シート!$I$14="","",MID(入力シート!$I$14,I1,1))</f>
        <v/>
      </c>
      <c r="J29" s="55" t="str">
        <f>IF(入力シート!$I$14="","",MID(入力シート!$I$14,J1,1))</f>
        <v/>
      </c>
      <c r="K29" s="55" t="str">
        <f>IF(入力シート!$I$14="","",MID(入力シート!$I$14,K1,1))</f>
        <v/>
      </c>
      <c r="L29" s="55" t="str">
        <f>IF(入力シート!$I$14="","",MID(入力シート!$I$14,L1,1))</f>
        <v/>
      </c>
      <c r="M29" s="55" t="str">
        <f>IF(入力シート!$I$14="","",MID(入力シート!$I$14,M1,1))</f>
        <v/>
      </c>
      <c r="N29" s="55" t="str">
        <f>IF(入力シート!$I$14="","",MID(入力シート!$I$14,N1,1))</f>
        <v/>
      </c>
      <c r="O29" s="55" t="str">
        <f>IF(入力シート!$I$14="","",MID(入力シート!$I$14,O1,1))</f>
        <v/>
      </c>
      <c r="P29" s="55" t="str">
        <f>IF(入力シート!$I$14="","",MID(入力シート!$I$14,P1,1))</f>
        <v/>
      </c>
      <c r="Q29" s="55" t="str">
        <f>IF(入力シート!$I$14="","",MID(入力シート!$I$14,Q1,1))</f>
        <v/>
      </c>
      <c r="R29" s="55" t="str">
        <f>IF(入力シート!$I$14="","",MID(入力シート!$I$14,R1,1))</f>
        <v/>
      </c>
      <c r="S29" s="55" t="str">
        <f>IF(入力シート!$I$14="","",MID(入力シート!$I$14,S1,1))</f>
        <v/>
      </c>
      <c r="T29" s="56" t="str">
        <f>IF(入力シート!$I$14="","",MID(入力シート!$I$14,T1,1))</f>
        <v/>
      </c>
      <c r="X29" s="307" t="s">
        <v>17</v>
      </c>
      <c r="Y29" s="308"/>
      <c r="Z29" s="308"/>
      <c r="AA29" s="308"/>
      <c r="AB29" s="308"/>
      <c r="AC29" s="308"/>
      <c r="AD29" s="308"/>
      <c r="AE29" s="54" t="str">
        <f>IF(入力シート!$V$14="","",MID(入力シート!$V$14,H1,1))</f>
        <v/>
      </c>
      <c r="AF29" s="55" t="str">
        <f>IF(入力シート!$V$14="","",MID(入力シート!$V$14,I1,1))</f>
        <v/>
      </c>
      <c r="AG29" s="55" t="str">
        <f>IF(入力シート!$V$14="","",MID(入力シート!$V$14,J1,1))</f>
        <v/>
      </c>
      <c r="AH29" s="55" t="str">
        <f>IF(入力シート!$V$14="","",MID(入力シート!$V$14,K1,1))</f>
        <v/>
      </c>
      <c r="AI29" s="55" t="str">
        <f>IF(入力シート!$V$14="","",MID(入力シート!$V$14,L1,1))</f>
        <v/>
      </c>
      <c r="AJ29" s="55" t="str">
        <f>IF(入力シート!$V$14="","",MID(入力シート!$V$14,M1,1))</f>
        <v/>
      </c>
      <c r="AK29" s="55" t="str">
        <f>IF(入力シート!$V$14="","",MID(入力シート!$V$14,N1,1))</f>
        <v/>
      </c>
      <c r="AL29" s="55" t="str">
        <f>IF(入力シート!$V$14="","",MID(入力シート!$V$14,O1,1))</f>
        <v/>
      </c>
      <c r="AM29" s="55" t="str">
        <f>IF(入力シート!$V$14="","",MID(入力シート!$V$14,P1,1))</f>
        <v/>
      </c>
      <c r="AN29" s="55" t="str">
        <f>IF(入力シート!$V$14="","",MID(入力シート!$V$14,Q1,1))</f>
        <v/>
      </c>
      <c r="AO29" s="55" t="str">
        <f>IF(入力シート!$V$14="","",MID(入力シート!$V$14,R1,1))</f>
        <v/>
      </c>
      <c r="AP29" s="56" t="str">
        <f>IF(入力シート!$V$14="","",MID(入力シート!$V$14,S1,1))</f>
        <v/>
      </c>
    </row>
    <row r="30" spans="1:184" s="23" customFormat="1" ht="16.5" customHeight="1"/>
    <row r="31" spans="1:184" s="23" customFormat="1" ht="16.5" customHeight="1" thickBot="1">
      <c r="H31" s="57" t="s">
        <v>19</v>
      </c>
      <c r="I31" s="57" t="s">
        <v>20</v>
      </c>
      <c r="J31" s="57" t="s">
        <v>21</v>
      </c>
      <c r="K31" s="57" t="s">
        <v>22</v>
      </c>
      <c r="L31" s="57" t="s">
        <v>23</v>
      </c>
      <c r="M31" s="57" t="s">
        <v>24</v>
      </c>
      <c r="N31" s="57" t="s">
        <v>25</v>
      </c>
      <c r="O31" s="57" t="s">
        <v>26</v>
      </c>
      <c r="P31" s="57" t="s">
        <v>27</v>
      </c>
      <c r="Q31" s="57" t="s">
        <v>61</v>
      </c>
      <c r="R31" s="57" t="s">
        <v>28</v>
      </c>
      <c r="S31" s="57" t="s">
        <v>29</v>
      </c>
      <c r="T31" s="57" t="s">
        <v>30</v>
      </c>
      <c r="U31" s="57" t="s">
        <v>62</v>
      </c>
      <c r="V31" s="57" t="s">
        <v>31</v>
      </c>
      <c r="W31" s="57" t="s">
        <v>63</v>
      </c>
      <c r="X31" s="57" t="s">
        <v>32</v>
      </c>
      <c r="Y31" s="57" t="s">
        <v>33</v>
      </c>
      <c r="Z31" s="57" t="s">
        <v>34</v>
      </c>
      <c r="AA31" s="57" t="s">
        <v>35</v>
      </c>
      <c r="AB31" s="57" t="s">
        <v>36</v>
      </c>
      <c r="AC31" s="57" t="s">
        <v>37</v>
      </c>
      <c r="AD31" s="57" t="s">
        <v>38</v>
      </c>
      <c r="AE31" s="57" t="s">
        <v>39</v>
      </c>
      <c r="AF31" s="57" t="s">
        <v>40</v>
      </c>
      <c r="AG31" s="57" t="s">
        <v>41</v>
      </c>
      <c r="AH31" s="57" t="s">
        <v>42</v>
      </c>
      <c r="AI31" s="57" t="s">
        <v>43</v>
      </c>
      <c r="AJ31" s="94" t="s">
        <v>177</v>
      </c>
      <c r="AK31" s="94" t="s">
        <v>289</v>
      </c>
      <c r="AM31" s="94"/>
    </row>
    <row r="32" spans="1:184" s="23" customFormat="1" ht="16.5" customHeight="1" thickBot="1">
      <c r="A32" s="186" t="s">
        <v>18</v>
      </c>
      <c r="B32" s="187"/>
      <c r="C32" s="187"/>
      <c r="D32" s="187"/>
      <c r="E32" s="187"/>
      <c r="F32" s="187"/>
      <c r="G32" s="187"/>
      <c r="H32" s="58" t="str">
        <f>IF(入力シート!A39="","",入力シート!A39)</f>
        <v/>
      </c>
      <c r="I32" s="59" t="str">
        <f>IF(入力シート!B39="","",入力シート!B39)</f>
        <v/>
      </c>
      <c r="J32" s="59" t="str">
        <f>IF(入力シート!C39="","",入力シート!C39)</f>
        <v/>
      </c>
      <c r="K32" s="59" t="str">
        <f>IF(入力シート!D39="","",入力シート!D39)</f>
        <v/>
      </c>
      <c r="L32" s="59" t="str">
        <f>IF(入力シート!E39="","",入力シート!E39)</f>
        <v/>
      </c>
      <c r="M32" s="59" t="str">
        <f>IF(入力シート!F39="","",入力シート!F39)</f>
        <v/>
      </c>
      <c r="N32" s="59" t="str">
        <f>IF(入力シート!G39="","",入力シート!G39)</f>
        <v/>
      </c>
      <c r="O32" s="59" t="str">
        <f>IF(入力シート!H39="","",入力シート!H39)</f>
        <v/>
      </c>
      <c r="P32" s="59" t="str">
        <f>IF(入力シート!I39="","",入力シート!I39)</f>
        <v/>
      </c>
      <c r="Q32" s="59" t="str">
        <f>IF(入力シート!J39="","",入力シート!J39)</f>
        <v/>
      </c>
      <c r="R32" s="59" t="str">
        <f>IF(入力シート!K39="","",入力シート!K39)</f>
        <v/>
      </c>
      <c r="S32" s="59" t="str">
        <f>IF(入力シート!L39="","",入力シート!L39)</f>
        <v/>
      </c>
      <c r="T32" s="59" t="str">
        <f>IF(入力シート!M39="","",入力シート!M39)</f>
        <v/>
      </c>
      <c r="U32" s="59" t="str">
        <f>IF(入力シート!N39="","",入力シート!N39)</f>
        <v/>
      </c>
      <c r="V32" s="59" t="str">
        <f>IF(入力シート!O39="","",入力シート!O39)</f>
        <v/>
      </c>
      <c r="W32" s="59" t="str">
        <f>IF(入力シート!P39="","",入力シート!P39)</f>
        <v/>
      </c>
      <c r="X32" s="59" t="str">
        <f>IF(入力シート!Q39="","",入力シート!Q39)</f>
        <v/>
      </c>
      <c r="Y32" s="59" t="str">
        <f>IF(入力シート!R39="","",入力シート!R39)</f>
        <v/>
      </c>
      <c r="Z32" s="59" t="str">
        <f>IF(入力シート!S39="","",入力シート!S39)</f>
        <v/>
      </c>
      <c r="AA32" s="59" t="str">
        <f>IF(入力シート!T39="","",入力シート!T39)</f>
        <v/>
      </c>
      <c r="AB32" s="59" t="str">
        <f>IF(入力シート!U39="","",入力シート!U39)</f>
        <v/>
      </c>
      <c r="AC32" s="59" t="str">
        <f>IF(入力シート!V39="","",入力シート!V39)</f>
        <v/>
      </c>
      <c r="AD32" s="59" t="str">
        <f>IF(入力シート!W39="","",入力シート!W39)</f>
        <v/>
      </c>
      <c r="AE32" s="59" t="str">
        <f>IF(入力シート!X39="","",入力シート!X39)</f>
        <v/>
      </c>
      <c r="AF32" s="59" t="str">
        <f>IF(入力シート!Y39="","",入力シート!Y39)</f>
        <v/>
      </c>
      <c r="AG32" s="59" t="str">
        <f>IF(入力シート!Z39="","",入力シート!Z39)</f>
        <v/>
      </c>
      <c r="AH32" s="59" t="str">
        <f>IF(入力シート!AA39="","",入力シート!AA39)</f>
        <v/>
      </c>
      <c r="AI32" s="59" t="str">
        <f>IF(入力シート!AB39="","",入力シート!AB39)</f>
        <v/>
      </c>
      <c r="AJ32" s="59" t="str">
        <f>IF(入力シート!AC39="","",入力シート!AC39)</f>
        <v/>
      </c>
      <c r="AK32" s="60" t="str">
        <f>IF(入力シート!AD39="","",入力シート!AD39)</f>
        <v/>
      </c>
      <c r="AM32" s="327" t="s">
        <v>44</v>
      </c>
      <c r="AN32" s="328"/>
      <c r="AO32" s="328"/>
      <c r="AP32" s="328"/>
      <c r="AQ32" s="328"/>
      <c r="AR32" s="328"/>
      <c r="AS32" s="328"/>
      <c r="AT32" s="328"/>
      <c r="AU32" s="328"/>
      <c r="AV32" s="328"/>
      <c r="AW32" s="329"/>
      <c r="AX32" s="61" t="str">
        <f>IF(GA32=0,"",IF($GA$32&gt;=43586,"R","H"))</f>
        <v/>
      </c>
      <c r="AY32" s="62" t="str">
        <f>IF(GA32=0,"",MID($GB$32,3,1))</f>
        <v/>
      </c>
      <c r="AZ32" s="63" t="str">
        <f>IF(GA32=0,"",MID($GB$32,4,1))</f>
        <v/>
      </c>
      <c r="BA32" s="62" t="str">
        <f>IF(GA32=0,"",MID($GB$32,6,1))</f>
        <v/>
      </c>
      <c r="BB32" s="63" t="str">
        <f>IF(GA32=0,"",MID($GB$32,7,1))</f>
        <v/>
      </c>
      <c r="BC32" s="62" t="str">
        <f>IF(GA32=0,"",MID($GB$32,9,1))</f>
        <v/>
      </c>
      <c r="BD32" s="60" t="str">
        <f>IF(GA32=0,"",MID($GB$32,10,1))</f>
        <v/>
      </c>
      <c r="GA32" s="95">
        <f>入力シート!Y36</f>
        <v>0</v>
      </c>
      <c r="GB32" s="78" t="str">
        <f>TEXT(入力シート!Y36,"gggee年mm月dd日")</f>
        <v>明治33年01月00日</v>
      </c>
    </row>
    <row r="33" spans="1:57" s="23" customFormat="1" ht="16.5" customHeight="1" thickBot="1"/>
    <row r="34" spans="1:57" s="23" customFormat="1" ht="16.5" customHeight="1" thickBot="1">
      <c r="A34" s="186" t="s">
        <v>65</v>
      </c>
      <c r="B34" s="187"/>
      <c r="C34" s="187"/>
      <c r="D34" s="187"/>
      <c r="E34" s="187"/>
      <c r="F34" s="187"/>
      <c r="G34" s="187"/>
      <c r="H34" s="324" t="str">
        <f>IF(入力シート!$I$15="","",IF(入力シート!$I$15=入力シート!$CA$5,1,0))</f>
        <v/>
      </c>
      <c r="I34" s="325"/>
      <c r="K34" s="36">
        <v>1</v>
      </c>
      <c r="L34" s="23" t="s">
        <v>1</v>
      </c>
      <c r="M34" s="23" t="s">
        <v>46</v>
      </c>
      <c r="T34" s="36">
        <v>0</v>
      </c>
      <c r="U34" s="23" t="s">
        <v>1</v>
      </c>
      <c r="V34" s="23" t="s">
        <v>47</v>
      </c>
    </row>
    <row r="35" spans="1:57" s="23" customFormat="1" ht="16.5" customHeight="1" thickBot="1">
      <c r="A35" s="186" t="s">
        <v>66</v>
      </c>
      <c r="B35" s="187"/>
      <c r="C35" s="187"/>
      <c r="D35" s="187"/>
      <c r="E35" s="187"/>
      <c r="F35" s="187"/>
      <c r="G35" s="187"/>
      <c r="H35" s="271" t="str">
        <f>IF(入力シート!$I$15="","",IF($H$34=1,入力シート!$R$15,""))</f>
        <v/>
      </c>
      <c r="I35" s="272"/>
      <c r="J35" s="272"/>
      <c r="K35" s="272"/>
      <c r="L35" s="272"/>
      <c r="M35" s="272"/>
      <c r="N35" s="272"/>
      <c r="O35" s="272"/>
      <c r="P35" s="272"/>
      <c r="Q35" s="272"/>
      <c r="R35" s="272"/>
      <c r="S35" s="272"/>
      <c r="T35" s="272"/>
      <c r="U35" s="272"/>
      <c r="V35" s="272"/>
      <c r="W35" s="273"/>
      <c r="Y35" s="259" t="s">
        <v>15</v>
      </c>
      <c r="Z35" s="260"/>
      <c r="AA35" s="260"/>
      <c r="AB35" s="260"/>
      <c r="AC35" s="260"/>
      <c r="AD35" s="315" t="str">
        <f>IF($H$34=1,入力シート!$R$17,"")</f>
        <v/>
      </c>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19"/>
    </row>
    <row r="36" spans="1:57" s="23" customFormat="1" ht="16.5" customHeight="1" thickBot="1">
      <c r="AD36" s="1"/>
    </row>
    <row r="37" spans="1:57" s="23" customFormat="1" ht="16.5" customHeight="1" thickBot="1">
      <c r="A37" s="186" t="s">
        <v>45</v>
      </c>
      <c r="B37" s="187"/>
      <c r="C37" s="187"/>
      <c r="D37" s="187"/>
      <c r="E37" s="187"/>
      <c r="F37" s="187"/>
      <c r="G37" s="187"/>
      <c r="H37" s="271" t="str">
        <f>IF(入力シート!$I$18="","",IF(入力シート!$I$18=入力シート!$CB$5,1,0))</f>
        <v/>
      </c>
      <c r="I37" s="273"/>
      <c r="K37" s="36">
        <v>1</v>
      </c>
      <c r="L37" s="23" t="s">
        <v>1</v>
      </c>
      <c r="M37" s="23" t="s">
        <v>48</v>
      </c>
      <c r="U37" s="36">
        <v>0</v>
      </c>
      <c r="V37" s="23" t="s">
        <v>1</v>
      </c>
      <c r="W37" s="23" t="s">
        <v>49</v>
      </c>
      <c r="AF37" s="23" t="s">
        <v>173</v>
      </c>
    </row>
    <row r="38" spans="1:57" s="23" customFormat="1" ht="16.5" customHeight="1" thickBot="1"/>
    <row r="39" spans="1:57" s="23" customFormat="1" ht="16.5" customHeight="1" thickBot="1">
      <c r="A39" s="186" t="s">
        <v>50</v>
      </c>
      <c r="B39" s="187"/>
      <c r="C39" s="187"/>
      <c r="D39" s="187"/>
      <c r="E39" s="187"/>
      <c r="F39" s="187"/>
      <c r="G39" s="306"/>
      <c r="H39" s="271" t="str">
        <f>IF(入力シート!$I$28="","",IF(入力シート!$I$28=入力シート!$CC$5,1,0))</f>
        <v/>
      </c>
      <c r="I39" s="273"/>
      <c r="K39" s="36">
        <v>1</v>
      </c>
      <c r="L39" s="23" t="s">
        <v>1</v>
      </c>
      <c r="M39" s="23" t="s">
        <v>51</v>
      </c>
      <c r="U39" s="36">
        <v>0</v>
      </c>
      <c r="V39" s="23" t="s">
        <v>1</v>
      </c>
      <c r="W39" s="23" t="s">
        <v>52</v>
      </c>
      <c r="AD39" s="315" t="s">
        <v>271</v>
      </c>
      <c r="AE39" s="326"/>
      <c r="AF39" s="326"/>
      <c r="AG39" s="326"/>
      <c r="AH39" s="326"/>
      <c r="AI39" s="326"/>
      <c r="AJ39" s="326"/>
      <c r="AK39" s="326"/>
      <c r="AL39" s="326"/>
      <c r="AM39" s="326"/>
      <c r="AN39" s="326"/>
      <c r="AO39" s="326"/>
      <c r="AP39" s="326" t="str">
        <f>IF(入力シート!R28="","",入力シート!R28&amp;"　"&amp;入力シート!Z28)</f>
        <v/>
      </c>
      <c r="AQ39" s="326"/>
      <c r="AR39" s="326"/>
      <c r="AS39" s="326"/>
      <c r="AT39" s="326"/>
      <c r="AU39" s="326"/>
      <c r="AV39" s="326"/>
      <c r="AW39" s="326"/>
      <c r="AX39" s="326"/>
      <c r="AY39" s="326"/>
      <c r="AZ39" s="326"/>
      <c r="BA39" s="326"/>
      <c r="BB39" s="326"/>
      <c r="BC39" s="326"/>
      <c r="BD39" s="326"/>
      <c r="BE39" s="64" t="s">
        <v>272</v>
      </c>
    </row>
    <row r="40" spans="1:57" s="23" customFormat="1" ht="16.5" customHeight="1" thickBot="1"/>
    <row r="41" spans="1:57" s="23" customFormat="1" ht="16.5" customHeight="1" thickBot="1">
      <c r="A41" s="186" t="s">
        <v>53</v>
      </c>
      <c r="B41" s="187"/>
      <c r="C41" s="187"/>
      <c r="D41" s="187"/>
      <c r="E41" s="187"/>
      <c r="F41" s="187"/>
      <c r="G41" s="306"/>
      <c r="H41" s="271" t="str">
        <f>IF(入力シート!$I$29="","",IF(入力シート!$I$29=入力シート!$CD$5,1,0))</f>
        <v/>
      </c>
      <c r="I41" s="273"/>
      <c r="K41" s="36">
        <v>1</v>
      </c>
      <c r="L41" s="23" t="s">
        <v>1</v>
      </c>
      <c r="M41" s="23" t="s">
        <v>54</v>
      </c>
      <c r="U41" s="36">
        <v>0</v>
      </c>
      <c r="V41" s="23" t="s">
        <v>1</v>
      </c>
      <c r="W41" s="23" t="s">
        <v>55</v>
      </c>
      <c r="AF41" s="23" t="s">
        <v>56</v>
      </c>
    </row>
    <row r="42" spans="1:57" s="23" customFormat="1" ht="16.5" customHeight="1" thickBot="1"/>
    <row r="43" spans="1:57" s="23" customFormat="1" ht="16.5" customHeight="1">
      <c r="A43" s="330" t="s">
        <v>57</v>
      </c>
      <c r="B43" s="331"/>
      <c r="C43" s="331"/>
      <c r="D43" s="331"/>
      <c r="E43" s="331"/>
      <c r="F43" s="331"/>
      <c r="G43" s="332"/>
      <c r="H43" s="336" t="str">
        <f>IF(入力シート!I30=入力シート!CF5,1,"")</f>
        <v/>
      </c>
      <c r="I43" s="337"/>
      <c r="J43" s="346" t="str">
        <f>IF(入力シート!$I$30=入力シート!CF5,"外国籍会社","")</f>
        <v/>
      </c>
      <c r="K43" s="347"/>
      <c r="L43" s="347"/>
      <c r="M43" s="347"/>
      <c r="N43" s="347"/>
      <c r="O43" s="347"/>
      <c r="P43" s="347"/>
      <c r="Q43" s="348"/>
      <c r="R43" s="353" t="s">
        <v>284</v>
      </c>
      <c r="S43" s="354"/>
      <c r="T43" s="354"/>
      <c r="U43" s="358" t="str">
        <f>IF(入力シート!T31="","",IF(入力シート!T31=100,入力シート!N31&amp;")","　　　　　　　）"))</f>
        <v/>
      </c>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9"/>
    </row>
    <row r="44" spans="1:57" s="23" customFormat="1" ht="16.5" customHeight="1" thickBot="1">
      <c r="A44" s="333"/>
      <c r="B44" s="334"/>
      <c r="C44" s="334"/>
      <c r="D44" s="334"/>
      <c r="E44" s="334"/>
      <c r="F44" s="334"/>
      <c r="G44" s="335"/>
      <c r="H44" s="338" t="str">
        <f>IF(入力シート!I30=入力シート!CF6,2,"")</f>
        <v/>
      </c>
      <c r="I44" s="339"/>
      <c r="J44" s="349" t="str">
        <f>IF(入力シート!I30=入力シート!CF6,"日本国籍会社","")</f>
        <v/>
      </c>
      <c r="K44" s="350"/>
      <c r="L44" s="350"/>
      <c r="M44" s="350"/>
      <c r="N44" s="350"/>
      <c r="O44" s="350"/>
      <c r="P44" s="350"/>
      <c r="Q44" s="351"/>
      <c r="R44" s="355" t="s">
        <v>285</v>
      </c>
      <c r="S44" s="340"/>
      <c r="T44" s="340"/>
      <c r="U44" s="340" t="str">
        <f>IF(入力シート!T31="","",IF(入力シート!I30=入力シート!CF6,"",IF(入力シート!T31=100,"",入力シート!N31)))</f>
        <v/>
      </c>
      <c r="V44" s="340"/>
      <c r="W44" s="340"/>
      <c r="X44" s="340"/>
      <c r="Y44" s="340"/>
      <c r="Z44" s="340"/>
      <c r="AA44" s="340"/>
      <c r="AB44" s="340" t="s">
        <v>287</v>
      </c>
      <c r="AC44" s="340"/>
      <c r="AD44" s="340"/>
      <c r="AE44" s="340"/>
      <c r="AF44" s="340" t="str">
        <f>IF(入力シート!T31="","",IF(入力シート!I30=入力シート!CF6,"",IF(入力シート!T31=100,"",入力シート!T31)))</f>
        <v/>
      </c>
      <c r="AG44" s="340"/>
      <c r="AH44" s="340"/>
      <c r="AI44" s="340" t="s">
        <v>288</v>
      </c>
      <c r="AJ44" s="340"/>
      <c r="AK44" s="340"/>
      <c r="AL44" s="340"/>
      <c r="AM44" s="340"/>
      <c r="AN44" s="340"/>
      <c r="AO44" s="340" t="str">
        <f>IF(入力シート!W31="","",IF(入力シート!I30=入力シート!CF6,"",入力シート!W31))</f>
        <v/>
      </c>
      <c r="AP44" s="340"/>
      <c r="AQ44" s="340"/>
      <c r="AR44" s="340"/>
      <c r="AS44" s="340"/>
      <c r="AT44" s="340"/>
      <c r="AU44" s="340"/>
      <c r="AV44" s="340"/>
      <c r="AW44" s="340" t="s">
        <v>287</v>
      </c>
      <c r="AX44" s="340"/>
      <c r="AY44" s="340"/>
      <c r="AZ44" s="340"/>
      <c r="BA44" s="340" t="str">
        <f>IF(入力シート!AB31="","",IF(入力シート!I30=入力シート!CF6,"",入力シート!AB31))</f>
        <v/>
      </c>
      <c r="BB44" s="340"/>
      <c r="BC44" s="340"/>
      <c r="BD44" s="340" t="s">
        <v>286</v>
      </c>
      <c r="BE44" s="356"/>
    </row>
    <row r="45" spans="1:57" s="23" customFormat="1" ht="16.5" customHeight="1" thickBot="1"/>
    <row r="46" spans="1:57" s="23" customFormat="1" ht="16.5" customHeight="1" thickBot="1">
      <c r="A46" s="312" t="s">
        <v>8</v>
      </c>
      <c r="B46" s="312"/>
      <c r="C46" s="312"/>
      <c r="D46" s="312"/>
      <c r="E46" s="312"/>
      <c r="F46" s="312"/>
      <c r="G46" s="313"/>
      <c r="H46" s="96" t="str">
        <f>IF(入力シート!$V$32="","",MID(入力シート!$V$32,H1,1))</f>
        <v/>
      </c>
      <c r="I46" s="91" t="str">
        <f>IF(入力シート!$V$32="","",MID(入力シート!$V$32,I1,1))</f>
        <v/>
      </c>
      <c r="J46" s="91" t="str">
        <f>IF(入力シート!$V$32="","",MID(入力シート!$V$32,J1,1))</f>
        <v/>
      </c>
      <c r="K46" s="91" t="str">
        <f>IF(入力シート!$V$32="","",MID(入力シート!$V$32,K1,1))</f>
        <v/>
      </c>
      <c r="L46" s="91" t="str">
        <f>IF(入力シート!$V$32="","",MID(入力シート!$V$32,L1,1))</f>
        <v/>
      </c>
      <c r="M46" s="91" t="str">
        <f>IF(入力シート!$V$32="","",MID(入力シート!$V$32,M1,1))</f>
        <v/>
      </c>
      <c r="N46" s="91" t="str">
        <f>IF(入力シート!$V$32="","",MID(入力シート!$V$32,N1,1))</f>
        <v/>
      </c>
      <c r="O46" s="91" t="str">
        <f>IF(入力シート!$V$32="","",MID(入力シート!$V$32,O1,1))</f>
        <v/>
      </c>
      <c r="P46" s="91" t="str">
        <f>IF(入力シート!$V$32="","",MID(入力シート!$V$32,P1,1))</f>
        <v/>
      </c>
      <c r="Q46" s="91" t="str">
        <f>IF(入力シート!$V$32="","",MID(入力シート!$V$32,Q1,1))</f>
        <v/>
      </c>
      <c r="R46" s="91" t="str">
        <f>IF(入力シート!$V$32="","",MID(入力シート!$V$32,R1,1))</f>
        <v/>
      </c>
      <c r="S46" s="91" t="str">
        <f>IF(入力シート!$V$32="","",MID(入力シート!$V$32,S1,1))</f>
        <v/>
      </c>
      <c r="T46" s="91" t="str">
        <f>IF(入力シート!$V$32="","",MID(入力シート!$V$32,T1,1))</f>
        <v/>
      </c>
      <c r="U46" s="91" t="str">
        <f>IF(入力シート!$V$32="","",MID(入力シート!$V$32,U1,1))</f>
        <v/>
      </c>
      <c r="V46" s="91" t="str">
        <f>IF(入力シート!$V$32="","",MID(入力シート!$V$32,V1,1))</f>
        <v/>
      </c>
      <c r="W46" s="91" t="str">
        <f>IF(入力シート!$V$32="","",MID(入力シート!$V$32,W1,1))</f>
        <v/>
      </c>
      <c r="X46" s="91" t="str">
        <f>IF(入力シート!$V$32="","",MID(入力シート!$V$32,X1,1))</f>
        <v/>
      </c>
      <c r="Y46" s="91" t="str">
        <f>IF(入力シート!$V$32="","",MID(入力シート!$V$32,Y1,1))</f>
        <v/>
      </c>
      <c r="Z46" s="91" t="str">
        <f>IF(入力シート!$V$32="","",MID(入力シート!$V$32,Z1,1))</f>
        <v/>
      </c>
      <c r="AA46" s="97" t="str">
        <f>IF(入力シート!$V$32="","",MID(入力シート!$V$32,AA1,1))</f>
        <v/>
      </c>
      <c r="AB46" s="65"/>
      <c r="AC46" s="259" t="s">
        <v>59</v>
      </c>
      <c r="AD46" s="260"/>
      <c r="AE46" s="260"/>
      <c r="AF46" s="260"/>
      <c r="AG46" s="260"/>
      <c r="AH46" s="260"/>
      <c r="AI46" s="260"/>
      <c r="AJ46" s="260"/>
      <c r="AK46" s="343"/>
      <c r="AL46" s="98" t="str">
        <f>IF(入力シート!$I$33="","",MID(入力シート!$I$33,H1,1))</f>
        <v/>
      </c>
      <c r="AM46" s="99" t="str">
        <f>IF(入力シート!$I$33="","",MID(入力シート!$I$33,I1,1))</f>
        <v/>
      </c>
      <c r="AN46" s="99" t="str">
        <f>IF(入力シート!$I$33="","",MID(入力シート!$I$33,J1,1))</f>
        <v/>
      </c>
      <c r="AO46" s="99" t="str">
        <f>IF(入力シート!$I$33="","",MID(入力シート!$I$33,K1,1))</f>
        <v/>
      </c>
      <c r="AP46" s="99" t="str">
        <f>IF(入力シート!$I$33="","",MID(入力シート!$I$33,L1,1))</f>
        <v/>
      </c>
      <c r="AQ46" s="99" t="str">
        <f>IF(入力シート!$I$33="","",MID(入力シート!$I$33,M1,1))</f>
        <v/>
      </c>
      <c r="AR46" s="99" t="str">
        <f>IF(入力シート!$I$33="","",MID(入力シート!$I$33,N1,1))</f>
        <v/>
      </c>
      <c r="AS46" s="99" t="str">
        <f>IF(入力シート!$I$33="","",MID(入力シート!$I$33,O1,1))</f>
        <v/>
      </c>
      <c r="AT46" s="99" t="str">
        <f>IF(入力シート!$I$33="","",MID(入力シート!$I$33,P1,1))</f>
        <v/>
      </c>
      <c r="AU46" s="99" t="str">
        <f>IF(入力シート!$I$33="","",MID(入力シート!$I$33,Q1,1))</f>
        <v/>
      </c>
      <c r="AV46" s="99" t="str">
        <f>IF(入力シート!$I$33="","",MID(入力シート!$I$33,R1,1))</f>
        <v/>
      </c>
      <c r="AW46" s="100" t="str">
        <f>IF(入力シート!$I$33="","",MID(入力シート!$I$33,S1,1))</f>
        <v/>
      </c>
      <c r="AX46" s="101" t="str">
        <f>IF(入力シート!$I$33="","",MID(入力シート!$I$33,T1,1))</f>
        <v/>
      </c>
      <c r="AY46" s="48"/>
      <c r="AZ46" s="48"/>
      <c r="BA46" s="48"/>
      <c r="BB46" s="48"/>
      <c r="BC46" s="48"/>
      <c r="BD46" s="48"/>
      <c r="BE46" s="48"/>
    </row>
    <row r="47" spans="1:57" s="23" customFormat="1" ht="16.5" customHeight="1" thickBot="1">
      <c r="A47" s="186" t="s">
        <v>58</v>
      </c>
      <c r="B47" s="187"/>
      <c r="C47" s="187"/>
      <c r="D47" s="187"/>
      <c r="E47" s="187"/>
      <c r="F47" s="187"/>
      <c r="G47" s="306"/>
      <c r="H47" s="320" t="str">
        <f>IF(入力シート!$I$32="","",MID(入力シート!$I$32,H2,1))</f>
        <v/>
      </c>
      <c r="I47" s="300"/>
      <c r="J47" s="300" t="str">
        <f>IF(入力シート!$I$32="","",MID(入力シート!$I$32,J2,1))</f>
        <v/>
      </c>
      <c r="K47" s="300"/>
      <c r="L47" s="300" t="str">
        <f>IF(入力シート!$I$32="","",MID(入力シート!$I$32,L2,1))</f>
        <v/>
      </c>
      <c r="M47" s="300"/>
      <c r="N47" s="300" t="str">
        <f>IF(入力シート!$I$32="","",MID(入力シート!$I$32,N2,1))</f>
        <v/>
      </c>
      <c r="O47" s="300"/>
      <c r="P47" s="300" t="str">
        <f>IF(入力シート!$I$32="","",MID(入力シート!$I$32,P2,1))</f>
        <v/>
      </c>
      <c r="Q47" s="300"/>
      <c r="R47" s="300" t="str">
        <f>IF(入力シート!$I$32="","",MID(入力シート!$I$32,R2,1))</f>
        <v/>
      </c>
      <c r="S47" s="300"/>
      <c r="T47" s="300" t="str">
        <f>IF(入力シート!$I$32="","",MID(入力シート!$I$32,T2,1))</f>
        <v/>
      </c>
      <c r="U47" s="300"/>
      <c r="V47" s="300" t="str">
        <f>IF(入力シート!$I$32="","",MID(入力シート!$I$32,V2,1))</f>
        <v/>
      </c>
      <c r="W47" s="300"/>
      <c r="X47" s="300" t="str">
        <f>IF(入力シート!$I$32="","",MID(入力シート!$I$32,X2,1))</f>
        <v/>
      </c>
      <c r="Y47" s="300"/>
      <c r="Z47" s="300" t="str">
        <f>IF(入力シート!$I$32="","",MID(入力シート!$I$32,Z2,1))</f>
        <v/>
      </c>
      <c r="AA47" s="301"/>
      <c r="AB47" s="65"/>
      <c r="AC47" s="303" t="s">
        <v>60</v>
      </c>
      <c r="AD47" s="344"/>
      <c r="AE47" s="344"/>
      <c r="AF47" s="344"/>
      <c r="AG47" s="344"/>
      <c r="AH47" s="344"/>
      <c r="AI47" s="344"/>
      <c r="AJ47" s="344"/>
      <c r="AK47" s="345"/>
      <c r="AL47" s="271" t="str">
        <f>IF(入力シート!$V$33="","",入力シート!$V$33)</f>
        <v/>
      </c>
      <c r="AM47" s="272"/>
      <c r="AN47" s="272"/>
      <c r="AO47" s="272"/>
      <c r="AP47" s="272"/>
      <c r="AQ47" s="272"/>
      <c r="AR47" s="272"/>
      <c r="AS47" s="272"/>
      <c r="AT47" s="272"/>
      <c r="AU47" s="272"/>
      <c r="AV47" s="272"/>
      <c r="AW47" s="272"/>
      <c r="AX47" s="272"/>
      <c r="AY47" s="272"/>
      <c r="AZ47" s="272"/>
      <c r="BA47" s="272"/>
      <c r="BB47" s="272"/>
      <c r="BC47" s="272"/>
      <c r="BD47" s="272"/>
      <c r="BE47" s="273"/>
    </row>
    <row r="48" spans="1:5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sheetData>
  <sheetProtection selectLockedCells="1"/>
  <mergeCells count="241">
    <mergeCell ref="CT2:CU2"/>
    <mergeCell ref="CV2:CW2"/>
    <mergeCell ref="CX2:CY2"/>
    <mergeCell ref="CZ2:DA2"/>
    <mergeCell ref="DB2:DC2"/>
    <mergeCell ref="A26:G27"/>
    <mergeCell ref="CB2:CC2"/>
    <mergeCell ref="CD2:CE2"/>
    <mergeCell ref="CF2:CG2"/>
    <mergeCell ref="CH2:CI2"/>
    <mergeCell ref="CJ2:CK2"/>
    <mergeCell ref="CL2:CM2"/>
    <mergeCell ref="CN2:CO2"/>
    <mergeCell ref="CP2:CQ2"/>
    <mergeCell ref="CR2:CS2"/>
    <mergeCell ref="BJ2:BK2"/>
    <mergeCell ref="BL2:BM2"/>
    <mergeCell ref="BN2:BO2"/>
    <mergeCell ref="BP2:BQ2"/>
    <mergeCell ref="BR2:BS2"/>
    <mergeCell ref="BT2:BU2"/>
    <mergeCell ref="BV2:BW2"/>
    <mergeCell ref="BX2:BY2"/>
    <mergeCell ref="BZ2:CA2"/>
    <mergeCell ref="AZ27:BA27"/>
    <mergeCell ref="BB27:BC27"/>
    <mergeCell ref="BD27:BE27"/>
    <mergeCell ref="BF2:BG2"/>
    <mergeCell ref="BH2:BI2"/>
    <mergeCell ref="AR2:AS2"/>
    <mergeCell ref="AT2:AU2"/>
    <mergeCell ref="AV2:AW2"/>
    <mergeCell ref="AX2:AY2"/>
    <mergeCell ref="AZ2:BA2"/>
    <mergeCell ref="BB2:BC2"/>
    <mergeCell ref="BD2:BE2"/>
    <mergeCell ref="AZ26:BA26"/>
    <mergeCell ref="BB26:BC26"/>
    <mergeCell ref="BD26:BE26"/>
    <mergeCell ref="AY24:AZ24"/>
    <mergeCell ref="BA24:BB24"/>
    <mergeCell ref="AU24:AV24"/>
    <mergeCell ref="AW24:AX24"/>
    <mergeCell ref="AX17:AY17"/>
    <mergeCell ref="AZ17:BA17"/>
    <mergeCell ref="BB17:BC17"/>
    <mergeCell ref="BD17:BE17"/>
    <mergeCell ref="BA44:BC44"/>
    <mergeCell ref="AF44:AH44"/>
    <mergeCell ref="AB44:AE44"/>
    <mergeCell ref="U43:BE43"/>
    <mergeCell ref="U44:AA44"/>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P27:AQ27"/>
    <mergeCell ref="AR27:AS27"/>
    <mergeCell ref="Z2:AA2"/>
    <mergeCell ref="AB2:AC2"/>
    <mergeCell ref="AD2:AE2"/>
    <mergeCell ref="AF2:AG2"/>
    <mergeCell ref="AH2:AI2"/>
    <mergeCell ref="AJ2:AK2"/>
    <mergeCell ref="AL2:AM2"/>
    <mergeCell ref="AN2:AO2"/>
    <mergeCell ref="AP2:AQ2"/>
    <mergeCell ref="H2:I2"/>
    <mergeCell ref="J2:K2"/>
    <mergeCell ref="L2:M2"/>
    <mergeCell ref="N2:O2"/>
    <mergeCell ref="P2:Q2"/>
    <mergeCell ref="R2:S2"/>
    <mergeCell ref="T2:U2"/>
    <mergeCell ref="V2:W2"/>
    <mergeCell ref="X2:Y2"/>
    <mergeCell ref="P47:Q47"/>
    <mergeCell ref="R47:S47"/>
    <mergeCell ref="AR5:AS5"/>
    <mergeCell ref="Z47:AA47"/>
    <mergeCell ref="AC46:AK46"/>
    <mergeCell ref="AC47:AK47"/>
    <mergeCell ref="T47:U47"/>
    <mergeCell ref="V47:W47"/>
    <mergeCell ref="X47:Y47"/>
    <mergeCell ref="AD35:BE35"/>
    <mergeCell ref="J43:Q43"/>
    <mergeCell ref="J44:Q44"/>
    <mergeCell ref="AL26:AM26"/>
    <mergeCell ref="AL47:BE47"/>
    <mergeCell ref="AT5:AU5"/>
    <mergeCell ref="AV5:AW5"/>
    <mergeCell ref="AX5:AY5"/>
    <mergeCell ref="AZ5:BA5"/>
    <mergeCell ref="BB5:BC5"/>
    <mergeCell ref="R43:T43"/>
    <mergeCell ref="R44:T44"/>
    <mergeCell ref="BD44:BE44"/>
    <mergeCell ref="AW44:AZ44"/>
    <mergeCell ref="AI44:AN44"/>
    <mergeCell ref="AP26:AQ26"/>
    <mergeCell ref="AR26:AS26"/>
    <mergeCell ref="A41:G41"/>
    <mergeCell ref="H41:I41"/>
    <mergeCell ref="A43:G44"/>
    <mergeCell ref="H43:I43"/>
    <mergeCell ref="H44:I44"/>
    <mergeCell ref="AX26:AY26"/>
    <mergeCell ref="X26:Y26"/>
    <mergeCell ref="AN26:AO26"/>
    <mergeCell ref="AT26:AU26"/>
    <mergeCell ref="AH26:AI26"/>
    <mergeCell ref="R26:S26"/>
    <mergeCell ref="T26:U26"/>
    <mergeCell ref="Y35:AC35"/>
    <mergeCell ref="A29:G29"/>
    <mergeCell ref="X29:AD29"/>
    <mergeCell ref="AB26:AC26"/>
    <mergeCell ref="AD26:AE26"/>
    <mergeCell ref="A32:G32"/>
    <mergeCell ref="AO44:AV44"/>
    <mergeCell ref="AT27:AU27"/>
    <mergeCell ref="AV27:AW27"/>
    <mergeCell ref="AX27:AY27"/>
    <mergeCell ref="A46:G46"/>
    <mergeCell ref="J47:K47"/>
    <mergeCell ref="L47:M47"/>
    <mergeCell ref="N47:O47"/>
    <mergeCell ref="A47:G47"/>
    <mergeCell ref="H47:I47"/>
    <mergeCell ref="AV26:AW26"/>
    <mergeCell ref="AJ26:AK26"/>
    <mergeCell ref="A39:G39"/>
    <mergeCell ref="H39:I39"/>
    <mergeCell ref="H37:I37"/>
    <mergeCell ref="A35:G35"/>
    <mergeCell ref="H35:W35"/>
    <mergeCell ref="L26:M26"/>
    <mergeCell ref="A37:G37"/>
    <mergeCell ref="A34:G34"/>
    <mergeCell ref="H34:I34"/>
    <mergeCell ref="H26:I26"/>
    <mergeCell ref="J26:K26"/>
    <mergeCell ref="AD39:AO39"/>
    <mergeCell ref="AP39:BD39"/>
    <mergeCell ref="AM32:AW32"/>
    <mergeCell ref="AF26:AG26"/>
    <mergeCell ref="Z26:AA26"/>
    <mergeCell ref="N26:O26"/>
    <mergeCell ref="V26:W26"/>
    <mergeCell ref="P26:Q26"/>
    <mergeCell ref="AR17:AS17"/>
    <mergeCell ref="T19:U19"/>
    <mergeCell ref="AH17:AI17"/>
    <mergeCell ref="AJ17:AK17"/>
    <mergeCell ref="AL17:AM17"/>
    <mergeCell ref="AP17:AQ17"/>
    <mergeCell ref="AC24:AD24"/>
    <mergeCell ref="AE24:AF24"/>
    <mergeCell ref="AH24:AN24"/>
    <mergeCell ref="AO24:AP24"/>
    <mergeCell ref="AQ24:AR24"/>
    <mergeCell ref="AS24:AT24"/>
    <mergeCell ref="AD22:AE22"/>
    <mergeCell ref="V17:W17"/>
    <mergeCell ref="X17:Y17"/>
    <mergeCell ref="AB17:AC17"/>
    <mergeCell ref="Z19:AA19"/>
    <mergeCell ref="N22:O22"/>
    <mergeCell ref="P22:Q22"/>
    <mergeCell ref="R22:S22"/>
    <mergeCell ref="T22:U22"/>
    <mergeCell ref="W5:AB5"/>
    <mergeCell ref="H5:I5"/>
    <mergeCell ref="AC5:AD5"/>
    <mergeCell ref="A7:BF7"/>
    <mergeCell ref="AV17:AW17"/>
    <mergeCell ref="A16:G16"/>
    <mergeCell ref="AE5:AF5"/>
    <mergeCell ref="AT17:AU17"/>
    <mergeCell ref="A17:G17"/>
    <mergeCell ref="H17:I17"/>
    <mergeCell ref="AN17:AO17"/>
    <mergeCell ref="A5:G5"/>
    <mergeCell ref="J17:K17"/>
    <mergeCell ref="Z17:AA17"/>
    <mergeCell ref="C14:U14"/>
    <mergeCell ref="AO5:AQ5"/>
    <mergeCell ref="AM5:AN5"/>
    <mergeCell ref="AH5:AJ5"/>
    <mergeCell ref="AK5:AL5"/>
    <mergeCell ref="P17:Q17"/>
    <mergeCell ref="R17:S17"/>
    <mergeCell ref="T17:U17"/>
    <mergeCell ref="AF17:AG17"/>
    <mergeCell ref="AD17:AE17"/>
    <mergeCell ref="N17:O17"/>
    <mergeCell ref="L17:M17"/>
    <mergeCell ref="L19:M19"/>
    <mergeCell ref="J19:K19"/>
    <mergeCell ref="P19:Q19"/>
    <mergeCell ref="X22:Y22"/>
    <mergeCell ref="V22:W22"/>
    <mergeCell ref="X19:Y19"/>
    <mergeCell ref="N19:O19"/>
    <mergeCell ref="A22:G22"/>
    <mergeCell ref="A19:G19"/>
    <mergeCell ref="R19:S19"/>
    <mergeCell ref="AB19:AC19"/>
    <mergeCell ref="Z22:AA22"/>
    <mergeCell ref="AB22:AC22"/>
    <mergeCell ref="A24:G24"/>
    <mergeCell ref="R24:X24"/>
    <mergeCell ref="Y24:Z24"/>
    <mergeCell ref="AA24:AB24"/>
    <mergeCell ref="A21:G21"/>
    <mergeCell ref="H22:I22"/>
    <mergeCell ref="J22:K22"/>
    <mergeCell ref="L22:M22"/>
    <mergeCell ref="AH19:AI19"/>
    <mergeCell ref="AF19:AG19"/>
    <mergeCell ref="AD19:AE19"/>
    <mergeCell ref="AJ19:AK19"/>
    <mergeCell ref="AF22:AG22"/>
    <mergeCell ref="AH22:AI22"/>
    <mergeCell ref="AJ22:AK22"/>
    <mergeCell ref="H19:I19"/>
    <mergeCell ref="V19:W19"/>
  </mergeCells>
  <phoneticPr fontId="1"/>
  <pageMargins left="0.70866141732283472" right="0.19685039370078741" top="0.74803149606299213" bottom="0.59055118110236227"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M41"/>
  <sheetViews>
    <sheetView topLeftCell="A13" zoomScaleNormal="100" zoomScaleSheetLayoutView="100" workbookViewId="0">
      <selection activeCell="AA14" sqref="AA14"/>
    </sheetView>
  </sheetViews>
  <sheetFormatPr defaultColWidth="1.75" defaultRowHeight="20.25" customHeight="1"/>
  <cols>
    <col min="1" max="106" width="1.75" style="2"/>
    <col min="107" max="108" width="4.625" style="2" customWidth="1"/>
    <col min="109" max="16384" width="1.75" style="2"/>
  </cols>
  <sheetData>
    <row r="1" spans="1:81" ht="20.25" customHeight="1">
      <c r="P1" s="66" t="s">
        <v>87</v>
      </c>
    </row>
    <row r="2" spans="1:81" s="67" customFormat="1" ht="20.25" customHeight="1"/>
    <row r="3" spans="1:81" s="67" customFormat="1" ht="20.25" customHeight="1">
      <c r="AF3" s="419" t="str">
        <f>IF(入力シート!$I$4="","令和　　年　　月　　日",入力シート!$I$4)</f>
        <v>令和　　年　　月　　日</v>
      </c>
      <c r="AG3" s="419"/>
      <c r="AH3" s="419"/>
      <c r="AI3" s="419"/>
      <c r="AJ3" s="419"/>
      <c r="AK3" s="419"/>
      <c r="AL3" s="419"/>
      <c r="AM3" s="419"/>
      <c r="AN3" s="419"/>
      <c r="AO3" s="419"/>
      <c r="AP3" s="419"/>
      <c r="AQ3" s="419"/>
      <c r="AR3" s="419"/>
      <c r="AS3" s="419"/>
      <c r="AT3" s="419"/>
      <c r="AU3" s="419"/>
    </row>
    <row r="4" spans="1:81" s="67" customFormat="1" ht="20.25" customHeight="1"/>
    <row r="5" spans="1:81" s="67" customFormat="1" ht="30" customHeight="1">
      <c r="D5" s="67" t="s">
        <v>305</v>
      </c>
    </row>
    <row r="6" spans="1:81" s="67" customFormat="1" ht="20.25" customHeight="1">
      <c r="P6" s="67" t="s">
        <v>176</v>
      </c>
    </row>
    <row r="7" spans="1:81" s="67" customFormat="1" ht="31.5" customHeight="1">
      <c r="Q7" s="67" t="s">
        <v>85</v>
      </c>
      <c r="Z7" s="422" t="str">
        <f>IF(入力シート!N13="","",入力シート!N12&amp;入力シート!V12&amp;入力シート!N13)</f>
        <v/>
      </c>
      <c r="AA7" s="422"/>
      <c r="AB7" s="422"/>
      <c r="AC7" s="422"/>
      <c r="AD7" s="422"/>
      <c r="AE7" s="422"/>
      <c r="AF7" s="422"/>
      <c r="AG7" s="422"/>
      <c r="AH7" s="422"/>
      <c r="AI7" s="422"/>
      <c r="AJ7" s="422"/>
      <c r="AK7" s="422"/>
      <c r="AL7" s="422"/>
      <c r="AM7" s="422"/>
      <c r="AN7" s="422"/>
      <c r="AO7" s="422"/>
      <c r="AP7" s="422"/>
      <c r="AQ7" s="422"/>
      <c r="AR7" s="422"/>
      <c r="AS7" s="422"/>
      <c r="AT7" s="422"/>
      <c r="AU7" s="422"/>
      <c r="AV7" s="422"/>
    </row>
    <row r="8" spans="1:81" s="67" customFormat="1" ht="31.5" customHeight="1">
      <c r="Q8" s="67" t="s">
        <v>7</v>
      </c>
      <c r="Z8" s="422" t="str">
        <f>IF(入力シート!I6="","",入力シート!I6)</f>
        <v/>
      </c>
      <c r="AA8" s="422"/>
      <c r="AB8" s="422"/>
      <c r="AC8" s="422"/>
      <c r="AD8" s="422"/>
      <c r="AE8" s="422"/>
      <c r="AF8" s="422"/>
      <c r="AG8" s="422"/>
      <c r="AH8" s="422"/>
      <c r="AI8" s="422"/>
      <c r="AJ8" s="422"/>
      <c r="AK8" s="422"/>
      <c r="AL8" s="422"/>
      <c r="AM8" s="422"/>
      <c r="AN8" s="422"/>
      <c r="AO8" s="422"/>
      <c r="AP8" s="422"/>
      <c r="AQ8" s="422"/>
      <c r="AR8" s="422"/>
      <c r="AS8" s="422"/>
      <c r="AT8" s="422"/>
      <c r="AU8" s="422"/>
      <c r="AV8" s="422"/>
    </row>
    <row r="9" spans="1:81" s="67" customFormat="1" ht="21" customHeight="1">
      <c r="Q9" s="70" t="s">
        <v>9</v>
      </c>
      <c r="Z9" s="70" t="str">
        <f>IF(入力シート!I8="","",入力シート!I8)</f>
        <v/>
      </c>
      <c r="AA9" s="70"/>
      <c r="AB9" s="70"/>
      <c r="AC9" s="70"/>
      <c r="AD9" s="70"/>
      <c r="AE9" s="70"/>
      <c r="AF9" s="70"/>
      <c r="AG9" s="70"/>
      <c r="AH9" s="70"/>
      <c r="AI9" s="70"/>
      <c r="AJ9" s="70"/>
      <c r="AK9" s="70"/>
      <c r="AL9" s="70"/>
      <c r="AM9" s="70"/>
      <c r="AN9" s="70"/>
      <c r="AO9" s="70"/>
      <c r="AP9" s="70"/>
      <c r="AQ9" s="70"/>
      <c r="AR9" s="70"/>
      <c r="AS9" s="70"/>
      <c r="AT9" s="70"/>
      <c r="AU9" s="70"/>
      <c r="AV9" s="70"/>
      <c r="AZ9" s="2"/>
    </row>
    <row r="10" spans="1:81" s="67" customFormat="1" ht="21" customHeight="1">
      <c r="Q10" s="70"/>
      <c r="Z10" s="423" t="str">
        <f>IF(入力シート!I9="","",入力シート!I9&amp;"　㊞")</f>
        <v/>
      </c>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Z10" s="2"/>
    </row>
    <row r="11" spans="1:81" s="67" customFormat="1" ht="13.9" customHeight="1"/>
    <row r="12" spans="1:81" s="67" customFormat="1" ht="20.25" customHeight="1">
      <c r="B12" s="70" t="s">
        <v>366</v>
      </c>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row>
    <row r="13" spans="1:81" s="67" customFormat="1" ht="20.25" customHeight="1">
      <c r="A13" s="67" t="s">
        <v>367</v>
      </c>
    </row>
    <row r="14" spans="1:81" s="67" customFormat="1" ht="29.25" customHeight="1" thickBot="1">
      <c r="B14" s="420" t="s">
        <v>84</v>
      </c>
      <c r="C14" s="421"/>
      <c r="D14" s="421"/>
      <c r="E14" s="421"/>
      <c r="F14" s="421"/>
      <c r="G14" s="421"/>
      <c r="H14" s="421"/>
      <c r="N14" s="68"/>
      <c r="O14" s="69"/>
      <c r="P14" s="69"/>
      <c r="Q14" s="69"/>
      <c r="R14" s="69"/>
      <c r="S14" s="69"/>
      <c r="T14" s="69"/>
      <c r="U14" s="69"/>
      <c r="V14" s="69"/>
      <c r="W14" s="69"/>
      <c r="X14" s="69"/>
      <c r="Y14" s="69"/>
      <c r="Z14" s="69"/>
      <c r="AA14" s="68"/>
      <c r="AB14" s="68"/>
      <c r="AC14" s="68"/>
      <c r="AD14" s="68"/>
      <c r="AE14" s="68"/>
      <c r="AF14" s="68"/>
      <c r="AG14" s="68"/>
      <c r="AH14" s="68"/>
      <c r="AI14" s="68"/>
      <c r="AJ14" s="68"/>
      <c r="AK14" s="68"/>
      <c r="AL14" s="68"/>
      <c r="AM14" s="68"/>
      <c r="AN14" s="68"/>
      <c r="AO14" s="68"/>
      <c r="AP14" s="68"/>
      <c r="AQ14" s="68"/>
      <c r="AR14" s="68"/>
      <c r="AS14" s="68"/>
      <c r="AT14" s="68"/>
    </row>
    <row r="15" spans="1:81" s="67" customFormat="1" ht="30" customHeight="1" thickBot="1">
      <c r="B15" s="417" t="s">
        <v>83</v>
      </c>
      <c r="C15" s="418"/>
      <c r="D15" s="418"/>
      <c r="E15" s="418"/>
      <c r="F15" s="418"/>
      <c r="G15" s="418"/>
      <c r="H15" s="418"/>
      <c r="I15" s="418"/>
      <c r="J15" s="418"/>
      <c r="K15" s="415" t="str">
        <f>IF(入力シート!$I$18="","",IF(入力シート!$I$18=入力シート!$CB$5,MID(入力シート!$R$23,1,1),""))</f>
        <v/>
      </c>
      <c r="L15" s="416"/>
      <c r="M15" s="415" t="str">
        <f>IF(入力シート!$I$18="","",IF(入力シート!$I$18=入力シート!$CB$5,MID(入力シート!$R$23,2,1),""))</f>
        <v/>
      </c>
      <c r="N15" s="416"/>
      <c r="O15" s="376" t="str">
        <f>IF(入力シート!$I$18="","",IF(入力シート!$I$18=入力シート!$CB$5,MID(入力シート!$R$23,3,1),""))</f>
        <v/>
      </c>
      <c r="P15" s="377"/>
      <c r="Q15" s="376" t="s">
        <v>82</v>
      </c>
      <c r="R15" s="377"/>
      <c r="S15" s="376" t="str">
        <f>IF(入力シート!$I$18="","",IF(入力シート!$I$18=入力シート!$CB$5,MID(入力シート!$U$23,1,1),""))</f>
        <v/>
      </c>
      <c r="T15" s="377"/>
      <c r="U15" s="376" t="str">
        <f>IF(入力シート!$I$18="","",IF(入力シート!$I$18=入力シート!$CB$5,MID(入力シート!$U$23,2,1),""))</f>
        <v/>
      </c>
      <c r="V15" s="377"/>
      <c r="W15" s="376" t="str">
        <f>IF(入力シート!$I$18="","",IF(入力シート!$I$18=入力シート!$CB$5,MID(入力シート!$U$23,3,1),""))</f>
        <v/>
      </c>
      <c r="X15" s="377"/>
      <c r="Y15" s="376" t="str">
        <f>IF(入力シート!$I$18="","",IF(入力シート!$I$18=入力シート!$CB$5,MID(入力シート!$U$23,4,1),""))</f>
        <v/>
      </c>
      <c r="Z15" s="414"/>
      <c r="AA15" s="68"/>
      <c r="AB15" s="68"/>
      <c r="AC15" s="68"/>
      <c r="AD15" s="68"/>
      <c r="AE15" s="68"/>
      <c r="AF15" s="68"/>
      <c r="AG15" s="68"/>
      <c r="AH15" s="68"/>
      <c r="AI15" s="68"/>
      <c r="AJ15" s="68"/>
      <c r="AK15" s="68"/>
      <c r="AL15" s="68"/>
      <c r="AM15" s="68"/>
      <c r="AN15" s="68"/>
      <c r="AO15" s="68"/>
      <c r="AP15" s="68"/>
      <c r="AQ15" s="68"/>
      <c r="AR15" s="68"/>
      <c r="AS15" s="68"/>
      <c r="AT15" s="69"/>
      <c r="BB15" s="361" t="str">
        <f>IF(入力シート!$I$18="","",IF(入力シート!$I$18=入力シート!$CB$5,"この書類を提出してください","この書類は提出する必要がありません"))</f>
        <v/>
      </c>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2"/>
      <c r="BY15" s="362"/>
      <c r="BZ15" s="362"/>
      <c r="CA15" s="362"/>
      <c r="CB15" s="362"/>
      <c r="CC15" s="363"/>
    </row>
    <row r="16" spans="1:81" s="67" customFormat="1" ht="30" customHeight="1">
      <c r="B16" s="387" t="s">
        <v>77</v>
      </c>
      <c r="C16" s="388"/>
      <c r="D16" s="388"/>
      <c r="E16" s="388"/>
      <c r="F16" s="388"/>
      <c r="G16" s="388"/>
      <c r="H16" s="388"/>
      <c r="I16" s="388"/>
      <c r="J16" s="389"/>
      <c r="K16" s="378" t="str">
        <f>IF(入力シート!$I$18="","",IF(入力シート!$I$18=入力シート!$CB$5,PHONETIC(入力シート!$R$25),""))</f>
        <v/>
      </c>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80"/>
      <c r="BB16" s="364"/>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6"/>
    </row>
    <row r="17" spans="2:91" s="67" customFormat="1" ht="30" customHeight="1" thickBot="1">
      <c r="B17" s="381" t="s">
        <v>81</v>
      </c>
      <c r="C17" s="382"/>
      <c r="D17" s="382"/>
      <c r="E17" s="382"/>
      <c r="F17" s="382"/>
      <c r="G17" s="382"/>
      <c r="H17" s="382"/>
      <c r="I17" s="382"/>
      <c r="J17" s="383"/>
      <c r="K17" s="410" t="str">
        <f>IF(入力シート!$I$18="","",IF(入力シート!$I$18=入力シート!$CB$5,入力シート!$R$24,""))</f>
        <v/>
      </c>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2"/>
      <c r="BB17" s="367"/>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9"/>
    </row>
    <row r="18" spans="2:91" s="67" customFormat="1" ht="30" customHeight="1" thickBot="1">
      <c r="B18" s="390" t="s">
        <v>80</v>
      </c>
      <c r="C18" s="391"/>
      <c r="D18" s="391"/>
      <c r="E18" s="391"/>
      <c r="F18" s="391"/>
      <c r="G18" s="391"/>
      <c r="H18" s="391"/>
      <c r="I18" s="391"/>
      <c r="J18" s="391"/>
      <c r="K18" s="407"/>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9"/>
    </row>
    <row r="19" spans="2:91" s="67" customFormat="1" ht="30" customHeight="1">
      <c r="B19" s="387" t="s">
        <v>77</v>
      </c>
      <c r="C19" s="388"/>
      <c r="D19" s="388"/>
      <c r="E19" s="388"/>
      <c r="F19" s="388"/>
      <c r="G19" s="388"/>
      <c r="H19" s="388"/>
      <c r="I19" s="388"/>
      <c r="J19" s="389"/>
      <c r="K19" s="378" t="str">
        <f>IF(入力シート!$I$18="","",IF(入力シート!$I$18=入力シート!$CB$5,PHONETIC(入力シート!$R$19),""))</f>
        <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80"/>
    </row>
    <row r="20" spans="2:91" s="67" customFormat="1" ht="30" customHeight="1">
      <c r="B20" s="381" t="s">
        <v>79</v>
      </c>
      <c r="C20" s="382"/>
      <c r="D20" s="382"/>
      <c r="E20" s="382"/>
      <c r="F20" s="382"/>
      <c r="G20" s="382"/>
      <c r="H20" s="382"/>
      <c r="I20" s="382"/>
      <c r="J20" s="383"/>
      <c r="K20" s="404" t="str">
        <f>IF(入力シート!$I$18="","",IF(入力シート!$I$18=入力シート!$CB$5,入力シート!$R$18,""))</f>
        <v/>
      </c>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6"/>
    </row>
    <row r="21" spans="2:91" s="67" customFormat="1" ht="30" customHeight="1" thickBot="1">
      <c r="B21" s="390" t="s">
        <v>78</v>
      </c>
      <c r="C21" s="391"/>
      <c r="D21" s="391"/>
      <c r="E21" s="391"/>
      <c r="F21" s="391"/>
      <c r="G21" s="391"/>
      <c r="H21" s="391"/>
      <c r="I21" s="391"/>
      <c r="J21" s="391"/>
      <c r="K21" s="407"/>
      <c r="L21" s="408"/>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408"/>
      <c r="AQ21" s="408"/>
      <c r="AR21" s="408"/>
      <c r="AS21" s="408"/>
      <c r="AT21" s="409"/>
      <c r="BS21" s="70"/>
      <c r="BT21" s="70"/>
      <c r="BU21" s="70"/>
      <c r="BV21" s="70"/>
      <c r="BW21" s="70"/>
      <c r="BX21" s="70"/>
      <c r="BY21" s="70"/>
      <c r="BZ21" s="70"/>
      <c r="CA21" s="70"/>
      <c r="CB21" s="70"/>
      <c r="CC21" s="70"/>
      <c r="CD21" s="70"/>
      <c r="CE21" s="70"/>
      <c r="CF21" s="70"/>
      <c r="CG21" s="70"/>
      <c r="CH21" s="70"/>
      <c r="CI21" s="70"/>
      <c r="CJ21" s="70"/>
      <c r="CK21" s="70"/>
      <c r="CL21" s="70"/>
      <c r="CM21" s="70"/>
    </row>
    <row r="22" spans="2:91" s="67" customFormat="1" ht="30" customHeight="1" thickBot="1">
      <c r="B22" s="413" t="s">
        <v>171</v>
      </c>
      <c r="C22" s="401"/>
      <c r="D22" s="401"/>
      <c r="E22" s="401"/>
      <c r="F22" s="401"/>
      <c r="G22" s="401"/>
      <c r="H22" s="401"/>
      <c r="I22" s="401"/>
      <c r="J22" s="402"/>
      <c r="K22" s="384" t="str">
        <f>IF(入力シート!I18="","",IF(入力シート!$I$18=入力シート!$CB$5,入力シート!$R$26,""))</f>
        <v/>
      </c>
      <c r="L22" s="385"/>
      <c r="M22" s="385"/>
      <c r="N22" s="385"/>
      <c r="O22" s="385"/>
      <c r="P22" s="385"/>
      <c r="Q22" s="385"/>
      <c r="R22" s="385"/>
      <c r="S22" s="385"/>
      <c r="T22" s="385"/>
      <c r="U22" s="385"/>
      <c r="V22" s="385"/>
      <c r="W22" s="385"/>
      <c r="X22" s="403"/>
      <c r="Y22" s="400" t="s">
        <v>172</v>
      </c>
      <c r="Z22" s="401"/>
      <c r="AA22" s="401"/>
      <c r="AB22" s="401"/>
      <c r="AC22" s="401"/>
      <c r="AD22" s="401"/>
      <c r="AE22" s="401"/>
      <c r="AF22" s="401"/>
      <c r="AG22" s="402"/>
      <c r="AH22" s="384" t="str">
        <f>IF(入力シート!I18="","",IF(入力シート!$I$18=入力シート!$CB$5,入力シート!$R$27,""))</f>
        <v/>
      </c>
      <c r="AI22" s="385"/>
      <c r="AJ22" s="385"/>
      <c r="AK22" s="385"/>
      <c r="AL22" s="385"/>
      <c r="AM22" s="385"/>
      <c r="AN22" s="385"/>
      <c r="AO22" s="385"/>
      <c r="AP22" s="385"/>
      <c r="AQ22" s="385"/>
      <c r="AR22" s="385"/>
      <c r="AS22" s="385"/>
      <c r="AT22" s="386"/>
      <c r="BS22" s="70"/>
      <c r="BT22" s="70"/>
      <c r="BU22" s="70"/>
      <c r="BV22" s="70"/>
      <c r="BW22" s="70"/>
      <c r="BX22" s="70"/>
      <c r="BY22" s="70"/>
      <c r="BZ22" s="70"/>
      <c r="CA22" s="70"/>
      <c r="CB22" s="70"/>
      <c r="CC22" s="70"/>
      <c r="CD22" s="70"/>
      <c r="CE22" s="70"/>
      <c r="CF22" s="70"/>
      <c r="CG22" s="70"/>
      <c r="CH22" s="70"/>
      <c r="CI22" s="70"/>
      <c r="CJ22" s="70"/>
      <c r="CK22" s="70"/>
      <c r="CL22" s="70"/>
      <c r="CM22" s="70"/>
    </row>
    <row r="23" spans="2:91" s="67" customFormat="1" ht="30" customHeight="1">
      <c r="B23" s="387" t="s">
        <v>77</v>
      </c>
      <c r="C23" s="388"/>
      <c r="D23" s="388"/>
      <c r="E23" s="388"/>
      <c r="F23" s="388"/>
      <c r="G23" s="388"/>
      <c r="H23" s="388"/>
      <c r="I23" s="388"/>
      <c r="J23" s="389"/>
      <c r="K23" s="370" t="str">
        <f>IF(入力シート!$I$18="","",IF(入力シート!$I$18=入力シート!$CB$5,PHONETIC(入力シート!$R$22),""))</f>
        <v/>
      </c>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2"/>
      <c r="AL23" s="373" t="s">
        <v>76</v>
      </c>
      <c r="AM23" s="374"/>
      <c r="AN23" s="374"/>
      <c r="AO23" s="374"/>
      <c r="AP23" s="374"/>
      <c r="AQ23" s="374"/>
      <c r="AR23" s="374"/>
      <c r="AS23" s="374"/>
      <c r="AT23" s="375"/>
      <c r="BS23" s="70"/>
      <c r="BT23" s="70"/>
      <c r="BU23" s="70"/>
      <c r="BV23" s="70"/>
      <c r="BW23" s="70"/>
      <c r="BX23" s="70"/>
      <c r="BY23" s="70"/>
      <c r="BZ23" s="70"/>
      <c r="CA23" s="70"/>
      <c r="CB23" s="70"/>
      <c r="CC23" s="70"/>
      <c r="CD23" s="70"/>
      <c r="CE23" s="70"/>
      <c r="CF23" s="70"/>
      <c r="CG23" s="70"/>
      <c r="CH23" s="70"/>
      <c r="CI23" s="70"/>
      <c r="CJ23" s="70"/>
      <c r="CK23" s="70"/>
      <c r="CL23" s="70"/>
      <c r="CM23" s="70"/>
    </row>
    <row r="24" spans="2:91" s="67" customFormat="1" ht="39" customHeight="1">
      <c r="B24" s="381" t="s">
        <v>75</v>
      </c>
      <c r="C24" s="382"/>
      <c r="D24" s="382"/>
      <c r="E24" s="382"/>
      <c r="F24" s="382"/>
      <c r="G24" s="382"/>
      <c r="H24" s="382"/>
      <c r="I24" s="382"/>
      <c r="J24" s="383"/>
      <c r="K24" s="410" t="str">
        <f>IF(入力シート!$I$18="","",IF(入力シート!$I$18=入力シート!$CB$5,入力シート!$R$20&amp;"　"&amp;入力シート!$R$21,""))</f>
        <v/>
      </c>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1"/>
      <c r="AJ24" s="411"/>
      <c r="AK24" s="412"/>
      <c r="AL24" s="394"/>
      <c r="AM24" s="395"/>
      <c r="AN24" s="395"/>
      <c r="AO24" s="395"/>
      <c r="AP24" s="395"/>
      <c r="AQ24" s="395"/>
      <c r="AR24" s="395"/>
      <c r="AS24" s="395"/>
      <c r="AT24" s="396"/>
      <c r="BS24" s="70"/>
      <c r="BT24" s="70"/>
      <c r="BU24" s="70"/>
      <c r="BV24" s="70"/>
      <c r="BW24" s="70"/>
      <c r="BX24" s="70"/>
      <c r="BY24" s="70"/>
      <c r="BZ24" s="70"/>
      <c r="CA24" s="70"/>
      <c r="CB24" s="70"/>
      <c r="CC24" s="70"/>
      <c r="CD24" s="70"/>
      <c r="CE24" s="70"/>
      <c r="CF24" s="70"/>
      <c r="CG24" s="70"/>
      <c r="CH24" s="70"/>
      <c r="CI24" s="70"/>
      <c r="CJ24" s="70"/>
      <c r="CK24" s="70"/>
      <c r="CL24" s="70"/>
      <c r="CM24" s="70"/>
    </row>
    <row r="25" spans="2:91" s="67" customFormat="1" ht="39" customHeight="1" thickBot="1">
      <c r="B25" s="392" t="s">
        <v>74</v>
      </c>
      <c r="C25" s="393"/>
      <c r="D25" s="393"/>
      <c r="E25" s="393"/>
      <c r="F25" s="393"/>
      <c r="G25" s="393"/>
      <c r="H25" s="393"/>
      <c r="I25" s="393"/>
      <c r="J25" s="393"/>
      <c r="K25" s="407"/>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9"/>
      <c r="AL25" s="397"/>
      <c r="AM25" s="398"/>
      <c r="AN25" s="398"/>
      <c r="AO25" s="398"/>
      <c r="AP25" s="398"/>
      <c r="AQ25" s="398"/>
      <c r="AR25" s="398"/>
      <c r="AS25" s="398"/>
      <c r="AT25" s="399"/>
    </row>
    <row r="26" spans="2:91" s="67" customFormat="1" ht="10.9" customHeight="1"/>
    <row r="27" spans="2:91" s="67" customFormat="1" ht="20.25" customHeight="1">
      <c r="E27" s="67" t="s">
        <v>73</v>
      </c>
    </row>
    <row r="28" spans="2:91" s="67" customFormat="1" ht="22.5" customHeight="1">
      <c r="H28" s="67" t="s">
        <v>72</v>
      </c>
    </row>
    <row r="29" spans="2:91" s="67" customFormat="1" ht="22.5" customHeight="1">
      <c r="H29" s="67" t="s">
        <v>71</v>
      </c>
    </row>
    <row r="30" spans="2:91" s="67" customFormat="1" ht="22.5" customHeight="1">
      <c r="H30" s="67" t="s">
        <v>70</v>
      </c>
    </row>
    <row r="31" spans="2:91" s="67" customFormat="1" ht="22.5" customHeight="1">
      <c r="H31" s="67" t="s">
        <v>69</v>
      </c>
    </row>
    <row r="32" spans="2:91" s="67" customFormat="1" ht="22.5" customHeight="1">
      <c r="H32" s="67" t="s">
        <v>170</v>
      </c>
    </row>
    <row r="33" s="67" customFormat="1" ht="20.25" customHeight="1"/>
    <row r="34" s="67" customFormat="1" ht="20.25" customHeight="1"/>
    <row r="35" s="67" customFormat="1" ht="20.25" customHeight="1"/>
    <row r="36" s="67" customFormat="1" ht="20.25" customHeight="1"/>
    <row r="37" s="67" customFormat="1" ht="20.25" customHeight="1"/>
    <row r="38" s="67" customFormat="1" ht="20.25" customHeight="1"/>
    <row r="39" s="67" customFormat="1" ht="20.25" customHeight="1"/>
    <row r="40" s="67" customFormat="1" ht="20.25" customHeight="1"/>
    <row r="41" s="67" customFormat="1" ht="20.25" customHeight="1"/>
  </sheetData>
  <sheetProtection selectLockedCells="1"/>
  <mergeCells count="36">
    <mergeCell ref="AF3:AU3"/>
    <mergeCell ref="U15:V15"/>
    <mergeCell ref="B14:H14"/>
    <mergeCell ref="Z7:AV7"/>
    <mergeCell ref="Z8:AV8"/>
    <mergeCell ref="Z10:AV10"/>
    <mergeCell ref="B16:J16"/>
    <mergeCell ref="K17:AT18"/>
    <mergeCell ref="W15:X15"/>
    <mergeCell ref="Y15:Z15"/>
    <mergeCell ref="M15:N15"/>
    <mergeCell ref="Q15:R15"/>
    <mergeCell ref="K15:L15"/>
    <mergeCell ref="K16:AT16"/>
    <mergeCell ref="S15:T15"/>
    <mergeCell ref="B15:J15"/>
    <mergeCell ref="B19:J19"/>
    <mergeCell ref="B18:J18"/>
    <mergeCell ref="B17:J17"/>
    <mergeCell ref="B22:J22"/>
    <mergeCell ref="B20:J20"/>
    <mergeCell ref="B24:J24"/>
    <mergeCell ref="AH22:AT22"/>
    <mergeCell ref="B23:J23"/>
    <mergeCell ref="B21:J21"/>
    <mergeCell ref="B25:J25"/>
    <mergeCell ref="AL24:AT25"/>
    <mergeCell ref="Y22:AG22"/>
    <mergeCell ref="K22:X22"/>
    <mergeCell ref="K20:AT21"/>
    <mergeCell ref="K24:AK25"/>
    <mergeCell ref="BB15:CC17"/>
    <mergeCell ref="K23:AK23"/>
    <mergeCell ref="AL23:AT23"/>
    <mergeCell ref="O15:P15"/>
    <mergeCell ref="K19:AT19"/>
  </mergeCells>
  <phoneticPr fontId="3"/>
  <printOptions horizontalCentered="1" verticalCentered="1"/>
  <pageMargins left="0.98425196850393704" right="0.78740157480314965" top="0.86614173228346458" bottom="0.78740157480314965"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W40"/>
  <sheetViews>
    <sheetView topLeftCell="A10" zoomScaleNormal="100" zoomScaleSheetLayoutView="100" workbookViewId="0">
      <selection activeCell="AH3" sqref="AH3:AW3"/>
    </sheetView>
  </sheetViews>
  <sheetFormatPr defaultColWidth="1.75" defaultRowHeight="20.25" customHeight="1"/>
  <cols>
    <col min="1" max="1" width="0.625" style="2" customWidth="1"/>
    <col min="2" max="16384" width="1.75" style="2"/>
  </cols>
  <sheetData>
    <row r="1" spans="2:49" ht="22.5" customHeight="1">
      <c r="P1" s="66" t="s">
        <v>88</v>
      </c>
    </row>
    <row r="2" spans="2:49" s="67" customFormat="1" ht="22.5" customHeight="1"/>
    <row r="3" spans="2:49" s="67" customFormat="1" ht="20.25" customHeight="1">
      <c r="AH3" s="419" t="str">
        <f>IF(入力シート!$I$4="","令和　　年　　月　　日",入力シート!$I$4)</f>
        <v>令和　　年　　月　　日</v>
      </c>
      <c r="AI3" s="419"/>
      <c r="AJ3" s="419"/>
      <c r="AK3" s="419"/>
      <c r="AL3" s="419"/>
      <c r="AM3" s="419"/>
      <c r="AN3" s="419"/>
      <c r="AO3" s="419"/>
      <c r="AP3" s="419"/>
      <c r="AQ3" s="419"/>
      <c r="AR3" s="419"/>
      <c r="AS3" s="419"/>
      <c r="AT3" s="419"/>
      <c r="AU3" s="419"/>
      <c r="AV3" s="419"/>
      <c r="AW3" s="419"/>
    </row>
    <row r="4" spans="2:49" s="67" customFormat="1" ht="20.25" customHeight="1"/>
    <row r="5" spans="2:49" s="67" customFormat="1" ht="33.75" customHeight="1">
      <c r="D5" s="67" t="s">
        <v>305</v>
      </c>
    </row>
    <row r="6" spans="2:49" s="67" customFormat="1" ht="22.5" customHeight="1">
      <c r="P6" s="67" t="s">
        <v>176</v>
      </c>
    </row>
    <row r="7" spans="2:49" s="67" customFormat="1" ht="33.75" customHeight="1">
      <c r="Q7" s="67" t="s">
        <v>85</v>
      </c>
      <c r="Z7" s="422" t="str">
        <f>IF(入力シート!N13="","",入力シート!N12&amp;入力シート!V12&amp;入力シート!N13)</f>
        <v/>
      </c>
      <c r="AA7" s="422"/>
      <c r="AB7" s="422"/>
      <c r="AC7" s="422"/>
      <c r="AD7" s="422"/>
      <c r="AE7" s="422"/>
      <c r="AF7" s="422"/>
      <c r="AG7" s="422"/>
      <c r="AH7" s="422"/>
      <c r="AI7" s="422"/>
      <c r="AJ7" s="422"/>
      <c r="AK7" s="422"/>
      <c r="AL7" s="422"/>
      <c r="AM7" s="422"/>
      <c r="AN7" s="422"/>
      <c r="AO7" s="422"/>
      <c r="AP7" s="422"/>
      <c r="AQ7" s="422"/>
      <c r="AR7" s="422"/>
      <c r="AS7" s="422"/>
      <c r="AT7" s="422"/>
      <c r="AU7" s="422"/>
      <c r="AV7" s="422"/>
    </row>
    <row r="8" spans="2:49" s="67" customFormat="1" ht="30" customHeight="1">
      <c r="Q8" s="67" t="s">
        <v>7</v>
      </c>
      <c r="Z8" s="422" t="str">
        <f>IF(入力シート!I6="","",入力シート!I6)</f>
        <v/>
      </c>
      <c r="AA8" s="422"/>
      <c r="AB8" s="422"/>
      <c r="AC8" s="422"/>
      <c r="AD8" s="422"/>
      <c r="AE8" s="422"/>
      <c r="AF8" s="422"/>
      <c r="AG8" s="422"/>
      <c r="AH8" s="422"/>
      <c r="AI8" s="422"/>
      <c r="AJ8" s="422"/>
      <c r="AK8" s="422"/>
      <c r="AL8" s="422"/>
      <c r="AM8" s="422"/>
      <c r="AN8" s="422"/>
      <c r="AO8" s="422"/>
      <c r="AP8" s="422"/>
      <c r="AQ8" s="422"/>
      <c r="AR8" s="422"/>
      <c r="AS8" s="422"/>
      <c r="AT8" s="422"/>
      <c r="AU8" s="422"/>
      <c r="AV8" s="422"/>
    </row>
    <row r="9" spans="2:49" s="67" customFormat="1" ht="30" customHeight="1">
      <c r="Q9" s="70" t="s">
        <v>9</v>
      </c>
      <c r="Z9" s="70" t="str">
        <f>IF(入力シート!I8="","",入力シート!I8)</f>
        <v/>
      </c>
      <c r="AA9" s="70"/>
      <c r="AB9" s="70"/>
      <c r="AC9" s="70"/>
      <c r="AD9" s="70"/>
      <c r="AE9" s="70"/>
      <c r="AF9" s="70"/>
      <c r="AG9" s="70"/>
      <c r="AH9" s="70"/>
      <c r="AI9" s="70"/>
      <c r="AJ9" s="70"/>
      <c r="AK9" s="70"/>
      <c r="AL9" s="70"/>
      <c r="AM9" s="70"/>
      <c r="AN9" s="70"/>
      <c r="AO9" s="70"/>
      <c r="AP9" s="70"/>
      <c r="AQ9" s="70"/>
      <c r="AR9" s="70"/>
      <c r="AS9" s="70"/>
      <c r="AT9" s="70"/>
      <c r="AU9" s="70"/>
      <c r="AV9" s="70"/>
    </row>
    <row r="10" spans="2:49" s="67" customFormat="1" ht="22.5" customHeight="1">
      <c r="Q10" s="70"/>
      <c r="Z10" s="423" t="str">
        <f>IF(入力シート!I9="","",入力シート!I9&amp;"　㊞")</f>
        <v/>
      </c>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row>
    <row r="11" spans="2:49" s="67" customFormat="1" ht="18.75" customHeight="1">
      <c r="Q11" s="70"/>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row>
    <row r="12" spans="2:49" s="67" customFormat="1" ht="30" customHeight="1">
      <c r="B12" s="71"/>
      <c r="C12" s="70" t="s">
        <v>89</v>
      </c>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row>
    <row r="13" spans="2:49" s="67" customFormat="1" ht="30" customHeight="1">
      <c r="B13" s="67" t="s">
        <v>90</v>
      </c>
    </row>
    <row r="14" spans="2:49" s="67" customFormat="1" ht="22.5" customHeight="1">
      <c r="B14" s="72"/>
      <c r="C14" s="73"/>
      <c r="D14" s="73"/>
      <c r="E14" s="73"/>
      <c r="F14" s="73"/>
      <c r="G14" s="73"/>
      <c r="H14" s="73"/>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row>
    <row r="15" spans="2:49" s="67" customFormat="1" ht="22.5" customHeight="1">
      <c r="B15" s="73"/>
      <c r="C15" s="73"/>
      <c r="D15" s="73"/>
      <c r="E15" s="73"/>
      <c r="F15" s="73"/>
      <c r="G15" s="73"/>
      <c r="H15" s="73"/>
      <c r="I15" s="73"/>
      <c r="J15" s="73"/>
      <c r="K15" s="73"/>
      <c r="L15" s="73"/>
      <c r="M15" s="73"/>
      <c r="N15" s="73"/>
      <c r="O15" s="73"/>
      <c r="P15" s="73"/>
      <c r="Q15" s="74"/>
      <c r="R15" s="74"/>
      <c r="S15" s="73"/>
      <c r="T15" s="73"/>
      <c r="U15" s="73"/>
      <c r="V15" s="73" t="s">
        <v>91</v>
      </c>
      <c r="W15" s="73"/>
      <c r="X15" s="73"/>
      <c r="Y15" s="73"/>
      <c r="Z15" s="73"/>
      <c r="AA15" s="68"/>
      <c r="AB15" s="68"/>
      <c r="AC15" s="68"/>
      <c r="AD15" s="68"/>
      <c r="AE15" s="68"/>
      <c r="AF15" s="68"/>
      <c r="AG15" s="68"/>
      <c r="AH15" s="68"/>
      <c r="AI15" s="68"/>
      <c r="AJ15" s="68"/>
      <c r="AK15" s="68"/>
      <c r="AL15" s="68"/>
      <c r="AM15" s="68"/>
      <c r="AN15" s="68"/>
      <c r="AO15" s="68"/>
      <c r="AP15" s="68"/>
      <c r="AQ15" s="68"/>
      <c r="AR15" s="68"/>
      <c r="AS15" s="68"/>
      <c r="AT15" s="68"/>
    </row>
    <row r="16" spans="2:49" s="67" customFormat="1" ht="22.5" customHeight="1">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row>
    <row r="17" spans="2:46" s="67" customFormat="1" ht="22.5" customHeight="1">
      <c r="B17" s="424" t="s">
        <v>92</v>
      </c>
      <c r="C17" s="425"/>
      <c r="D17" s="425"/>
      <c r="E17" s="426"/>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73"/>
    </row>
    <row r="18" spans="2:46" s="67" customFormat="1" ht="22.5" customHeight="1">
      <c r="B18" s="427"/>
      <c r="C18" s="428"/>
      <c r="D18" s="428"/>
      <c r="E18" s="429"/>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73"/>
    </row>
    <row r="19" spans="2:46" s="67" customFormat="1" ht="22.5" customHeight="1">
      <c r="B19" s="427"/>
      <c r="C19" s="428"/>
      <c r="D19" s="428"/>
      <c r="E19" s="429"/>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S19" s="434"/>
      <c r="AT19" s="75"/>
    </row>
    <row r="20" spans="2:46" s="67" customFormat="1" ht="22.5" customHeight="1">
      <c r="B20" s="427"/>
      <c r="C20" s="428"/>
      <c r="D20" s="428"/>
      <c r="E20" s="429"/>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73"/>
    </row>
    <row r="21" spans="2:46" s="67" customFormat="1" ht="22.5" customHeight="1">
      <c r="B21" s="427"/>
      <c r="C21" s="428"/>
      <c r="D21" s="428"/>
      <c r="E21" s="429"/>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73"/>
    </row>
    <row r="22" spans="2:46" s="67" customFormat="1" ht="22.5" customHeight="1">
      <c r="B22" s="427"/>
      <c r="C22" s="428"/>
      <c r="D22" s="428"/>
      <c r="E22" s="429"/>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76"/>
    </row>
    <row r="23" spans="2:46" s="67" customFormat="1" ht="22.5" customHeight="1">
      <c r="B23" s="427"/>
      <c r="C23" s="428"/>
      <c r="D23" s="428"/>
      <c r="E23" s="429"/>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73"/>
    </row>
    <row r="24" spans="2:46" s="67" customFormat="1" ht="22.5" customHeight="1">
      <c r="B24" s="427"/>
      <c r="C24" s="428"/>
      <c r="D24" s="428"/>
      <c r="E24" s="429"/>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434"/>
      <c r="AS24" s="434"/>
      <c r="AT24" s="73"/>
    </row>
    <row r="25" spans="2:46" s="67" customFormat="1" ht="22.5" customHeight="1">
      <c r="B25" s="427"/>
      <c r="C25" s="428"/>
      <c r="D25" s="428"/>
      <c r="E25" s="429"/>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c r="AR25" s="434"/>
      <c r="AS25" s="434"/>
    </row>
    <row r="26" spans="2:46" s="67" customFormat="1" ht="22.5" customHeight="1">
      <c r="B26" s="427"/>
      <c r="C26" s="428"/>
      <c r="D26" s="428"/>
      <c r="E26" s="429"/>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row>
    <row r="27" spans="2:46" s="67" customFormat="1" ht="22.5" customHeight="1">
      <c r="B27" s="427"/>
      <c r="C27" s="428"/>
      <c r="D27" s="428"/>
      <c r="E27" s="429"/>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row>
    <row r="28" spans="2:46" s="67" customFormat="1" ht="22.5" customHeight="1">
      <c r="B28" s="430"/>
      <c r="C28" s="431"/>
      <c r="D28" s="431"/>
      <c r="E28" s="432"/>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row>
    <row r="29" spans="2:46" s="67" customFormat="1" ht="22.5" customHeight="1"/>
    <row r="30" spans="2:46" s="67" customFormat="1" ht="22.5" customHeight="1"/>
    <row r="31" spans="2:46" s="67" customFormat="1" ht="22.5" customHeight="1"/>
    <row r="32" spans="2:46" s="67" customFormat="1" ht="22.5" customHeight="1"/>
    <row r="33" s="67" customFormat="1" ht="22.5" customHeight="1"/>
    <row r="34" s="67" customFormat="1" ht="22.5" customHeight="1"/>
    <row r="35" s="67" customFormat="1" ht="22.5" customHeight="1"/>
    <row r="36" s="67" customFormat="1" ht="22.5" customHeight="1"/>
    <row r="37" s="67" customFormat="1" ht="20.25" customHeight="1"/>
    <row r="38" s="67" customFormat="1" ht="20.25" customHeight="1"/>
    <row r="39" s="67" customFormat="1" ht="20.25" customHeight="1"/>
    <row r="40" s="67" customFormat="1" ht="20.25" customHeight="1"/>
  </sheetData>
  <sheetProtection selectLockedCells="1"/>
  <mergeCells count="6">
    <mergeCell ref="AH3:AW3"/>
    <mergeCell ref="B17:E28"/>
    <mergeCell ref="F17:AS28"/>
    <mergeCell ref="Z7:AV7"/>
    <mergeCell ref="Z8:AV8"/>
    <mergeCell ref="Z10:AV10"/>
  </mergeCells>
  <phoneticPr fontId="3"/>
  <pageMargins left="0.98425196850393704" right="0.78740157480314965" top="0.94488188976377963" bottom="0.9448818897637796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39"/>
  <sheetViews>
    <sheetView zoomScaleNormal="100" workbookViewId="0">
      <selection activeCell="J7" sqref="J7:M8"/>
    </sheetView>
  </sheetViews>
  <sheetFormatPr defaultRowHeight="13.5"/>
  <cols>
    <col min="1" max="1" width="2.125" style="2" customWidth="1"/>
    <col min="2" max="2" width="4.25" style="85" customWidth="1"/>
    <col min="3" max="3" width="5.25" style="2" customWidth="1"/>
    <col min="4" max="4" width="1.625" style="2" customWidth="1"/>
    <col min="5" max="5" width="10.25" style="2" bestFit="1" customWidth="1"/>
    <col min="6" max="6" width="1.625" style="2" customWidth="1"/>
    <col min="7" max="7" width="7.125" style="2" customWidth="1"/>
    <col min="8" max="8" width="13" style="2" bestFit="1" customWidth="1"/>
    <col min="9" max="9" width="1.875" style="2" customWidth="1"/>
    <col min="10" max="11" width="7.875" style="2" customWidth="1"/>
    <col min="12" max="13" width="12.5" style="2" customWidth="1"/>
    <col min="14" max="16384" width="9" style="2"/>
  </cols>
  <sheetData>
    <row r="1" spans="2:24" ht="23.25" customHeight="1">
      <c r="C1" s="436" t="s">
        <v>324</v>
      </c>
      <c r="D1" s="436"/>
      <c r="E1" s="436"/>
      <c r="F1" s="436"/>
      <c r="G1" s="436"/>
      <c r="H1" s="436"/>
      <c r="I1" s="436"/>
      <c r="J1" s="436"/>
      <c r="K1" s="436"/>
      <c r="L1" s="436"/>
    </row>
    <row r="3" spans="2:24" ht="23.25" customHeight="1">
      <c r="H3" s="419" t="str">
        <f>IF(入力シート!$I$4="","令和　　年　　月　　日",入力シート!$I$4)</f>
        <v>令和　　年　　月　　日</v>
      </c>
      <c r="I3" s="419"/>
      <c r="J3" s="419"/>
      <c r="K3" s="419"/>
      <c r="L3" s="419"/>
      <c r="M3" s="419"/>
      <c r="N3" s="82"/>
      <c r="O3" s="82"/>
      <c r="P3" s="82"/>
      <c r="Q3" s="82"/>
      <c r="R3" s="82"/>
      <c r="S3" s="82"/>
      <c r="T3" s="82"/>
      <c r="U3" s="82"/>
      <c r="V3" s="82"/>
      <c r="W3" s="82"/>
      <c r="X3" s="82"/>
    </row>
    <row r="5" spans="2:24" ht="18" customHeight="1">
      <c r="B5" s="10" t="s">
        <v>325</v>
      </c>
      <c r="E5" s="2" t="s">
        <v>326</v>
      </c>
      <c r="G5" s="2" t="s">
        <v>327</v>
      </c>
    </row>
    <row r="7" spans="2:24" ht="18" customHeight="1">
      <c r="H7" s="83" t="s">
        <v>328</v>
      </c>
      <c r="I7" s="83"/>
      <c r="J7" s="438" t="str">
        <f>入力シート!N12&amp;入力シート!V12&amp;入力シート!N13</f>
        <v/>
      </c>
      <c r="K7" s="438"/>
      <c r="L7" s="438"/>
      <c r="M7" s="438"/>
    </row>
    <row r="8" spans="2:24" ht="12.75" customHeight="1">
      <c r="H8" s="83"/>
      <c r="I8" s="83"/>
      <c r="J8" s="438"/>
      <c r="K8" s="438"/>
      <c r="L8" s="438"/>
      <c r="M8" s="438"/>
    </row>
    <row r="9" spans="2:24" ht="18" customHeight="1">
      <c r="H9" s="83" t="s">
        <v>329</v>
      </c>
      <c r="I9" s="83"/>
      <c r="J9" s="437" t="str">
        <f>IF(入力シート!I6="","",入力シート!I6)</f>
        <v/>
      </c>
      <c r="K9" s="437"/>
      <c r="L9" s="437"/>
      <c r="M9" s="437"/>
    </row>
    <row r="10" spans="2:24" ht="7.5" customHeight="1">
      <c r="H10" s="83"/>
      <c r="I10" s="83"/>
    </row>
    <row r="11" spans="2:24" ht="18" customHeight="1">
      <c r="H11" s="83" t="s">
        <v>330</v>
      </c>
      <c r="I11" s="83"/>
      <c r="J11" s="23" t="str">
        <f>IF(入力シート!I8="","",入力シート!I8)</f>
        <v/>
      </c>
      <c r="K11" s="23"/>
    </row>
    <row r="12" spans="2:24" ht="33.75" customHeight="1">
      <c r="J12" s="152" t="str">
        <f>IF(入力シート!I9="","",入力シート!I9&amp;"　㊞")</f>
        <v/>
      </c>
      <c r="K12" s="23"/>
    </row>
    <row r="13" spans="2:24" ht="18" customHeight="1">
      <c r="B13" s="85" t="s">
        <v>334</v>
      </c>
    </row>
    <row r="14" spans="2:24" ht="18" customHeight="1">
      <c r="B14" s="439" t="s">
        <v>342</v>
      </c>
      <c r="C14" s="439"/>
      <c r="D14" s="439"/>
      <c r="E14" s="439"/>
      <c r="F14" s="439"/>
      <c r="G14" s="439"/>
      <c r="H14" s="439"/>
      <c r="I14" s="439"/>
      <c r="J14" s="439"/>
      <c r="K14" s="439"/>
      <c r="L14" s="439"/>
      <c r="M14" s="439"/>
    </row>
    <row r="15" spans="2:24" ht="18" customHeight="1">
      <c r="B15" s="439"/>
      <c r="C15" s="439"/>
      <c r="D15" s="439"/>
      <c r="E15" s="439"/>
      <c r="F15" s="439"/>
      <c r="G15" s="439"/>
      <c r="H15" s="439"/>
      <c r="I15" s="439"/>
      <c r="J15" s="439"/>
      <c r="K15" s="439"/>
      <c r="L15" s="439"/>
      <c r="M15" s="439"/>
    </row>
    <row r="16" spans="2:24" ht="18" customHeight="1"/>
    <row r="17" spans="1:13" ht="18" customHeight="1">
      <c r="A17" s="155" t="s">
        <v>331</v>
      </c>
      <c r="B17" s="155"/>
      <c r="C17" s="155"/>
      <c r="D17" s="155"/>
      <c r="E17" s="155"/>
      <c r="F17" s="155"/>
      <c r="G17" s="155"/>
      <c r="H17" s="155"/>
      <c r="I17" s="155"/>
      <c r="J17" s="155"/>
      <c r="K17" s="155"/>
      <c r="L17" s="155"/>
      <c r="M17" s="155"/>
    </row>
    <row r="18" spans="1:13" ht="18" customHeight="1"/>
    <row r="19" spans="1:13" ht="26.25" customHeight="1">
      <c r="A19" s="2">
        <v>1</v>
      </c>
      <c r="B19" s="438" t="s">
        <v>347</v>
      </c>
      <c r="C19" s="438"/>
      <c r="D19" s="438"/>
      <c r="E19" s="438"/>
      <c r="F19" s="438"/>
      <c r="G19" s="438"/>
      <c r="H19" s="438"/>
      <c r="I19" s="438"/>
      <c r="J19" s="438"/>
      <c r="K19" s="438"/>
      <c r="L19" s="438"/>
      <c r="M19" s="438"/>
    </row>
    <row r="20" spans="1:13" ht="28.5" customHeight="1">
      <c r="B20" s="438"/>
      <c r="C20" s="438"/>
      <c r="D20" s="438"/>
      <c r="E20" s="438"/>
      <c r="F20" s="438"/>
      <c r="G20" s="438"/>
      <c r="H20" s="438"/>
      <c r="I20" s="438"/>
      <c r="J20" s="438"/>
      <c r="K20" s="438"/>
      <c r="L20" s="438"/>
      <c r="M20" s="438"/>
    </row>
    <row r="21" spans="1:13" ht="22.5" customHeight="1">
      <c r="B21" s="85" t="s">
        <v>333</v>
      </c>
      <c r="C21" s="438" t="s">
        <v>332</v>
      </c>
      <c r="D21" s="438"/>
      <c r="E21" s="438"/>
      <c r="F21" s="438"/>
      <c r="G21" s="438"/>
      <c r="H21" s="438"/>
      <c r="I21" s="438"/>
      <c r="J21" s="438"/>
      <c r="K21" s="438"/>
      <c r="L21" s="438"/>
      <c r="M21" s="438"/>
    </row>
    <row r="22" spans="1:13" ht="13.5" customHeight="1">
      <c r="C22" s="438"/>
      <c r="D22" s="438"/>
      <c r="E22" s="438"/>
      <c r="F22" s="438"/>
      <c r="G22" s="438"/>
      <c r="H22" s="438"/>
      <c r="I22" s="438"/>
      <c r="J22" s="438"/>
      <c r="K22" s="438"/>
      <c r="L22" s="438"/>
      <c r="M22" s="438"/>
    </row>
    <row r="23" spans="1:13" ht="22.5" customHeight="1">
      <c r="B23" s="85" t="s">
        <v>336</v>
      </c>
      <c r="C23" s="2" t="s">
        <v>335</v>
      </c>
    </row>
    <row r="24" spans="1:13" ht="22.5" customHeight="1">
      <c r="B24" s="85" t="s">
        <v>338</v>
      </c>
      <c r="C24" s="2" t="s">
        <v>337</v>
      </c>
    </row>
    <row r="25" spans="1:13" ht="22.5" customHeight="1">
      <c r="B25" s="85" t="s">
        <v>340</v>
      </c>
      <c r="C25" s="2" t="s">
        <v>339</v>
      </c>
    </row>
    <row r="26" spans="1:13" ht="22.5" customHeight="1">
      <c r="B26" s="85" t="s">
        <v>341</v>
      </c>
      <c r="C26" s="438" t="s">
        <v>349</v>
      </c>
      <c r="D26" s="438"/>
      <c r="E26" s="438"/>
      <c r="F26" s="438"/>
      <c r="G26" s="438"/>
      <c r="H26" s="438"/>
      <c r="I26" s="438"/>
      <c r="J26" s="438"/>
      <c r="K26" s="438"/>
      <c r="L26" s="438"/>
      <c r="M26" s="438"/>
    </row>
    <row r="27" spans="1:13" ht="13.5" customHeight="1">
      <c r="C27" s="438"/>
      <c r="D27" s="438"/>
      <c r="E27" s="438"/>
      <c r="F27" s="438"/>
      <c r="G27" s="438"/>
      <c r="H27" s="438"/>
      <c r="I27" s="438"/>
      <c r="J27" s="438"/>
      <c r="K27" s="438"/>
      <c r="L27" s="438"/>
      <c r="M27" s="438"/>
    </row>
    <row r="28" spans="1:13" ht="22.5" customHeight="1">
      <c r="B28" s="85" t="s">
        <v>343</v>
      </c>
      <c r="C28" s="438" t="s">
        <v>348</v>
      </c>
      <c r="D28" s="438"/>
      <c r="E28" s="438"/>
      <c r="F28" s="438"/>
      <c r="G28" s="438"/>
      <c r="H28" s="438"/>
      <c r="I28" s="438"/>
      <c r="J28" s="438"/>
      <c r="K28" s="438"/>
      <c r="L28" s="438"/>
      <c r="M28" s="438"/>
    </row>
    <row r="29" spans="1:13" ht="13.5" customHeight="1">
      <c r="C29" s="438"/>
      <c r="D29" s="438"/>
      <c r="E29" s="438"/>
      <c r="F29" s="438"/>
      <c r="G29" s="438"/>
      <c r="H29" s="438"/>
      <c r="I29" s="438"/>
      <c r="J29" s="438"/>
      <c r="K29" s="438"/>
      <c r="L29" s="438"/>
      <c r="M29" s="438"/>
    </row>
    <row r="30" spans="1:13" ht="22.5" customHeight="1">
      <c r="B30" s="85" t="s">
        <v>344</v>
      </c>
      <c r="C30" s="2" t="s">
        <v>350</v>
      </c>
    </row>
    <row r="31" spans="1:13" ht="22.5" customHeight="1">
      <c r="B31" s="85" t="s">
        <v>351</v>
      </c>
      <c r="C31" s="2" t="s">
        <v>352</v>
      </c>
    </row>
    <row r="32" spans="1:13" ht="12" customHeight="1"/>
    <row r="33" spans="1:13" ht="22.5" customHeight="1">
      <c r="A33" s="2">
        <v>2</v>
      </c>
      <c r="B33" s="439" t="s">
        <v>345</v>
      </c>
      <c r="C33" s="439"/>
      <c r="D33" s="439"/>
      <c r="E33" s="439"/>
      <c r="F33" s="439"/>
      <c r="G33" s="439"/>
      <c r="H33" s="439"/>
      <c r="I33" s="439"/>
      <c r="J33" s="439"/>
      <c r="K33" s="439"/>
      <c r="L33" s="439"/>
      <c r="M33" s="439"/>
    </row>
    <row r="34" spans="1:13" ht="13.5" customHeight="1">
      <c r="B34" s="439"/>
      <c r="C34" s="439"/>
      <c r="D34" s="439"/>
      <c r="E34" s="439"/>
      <c r="F34" s="439"/>
      <c r="G34" s="439"/>
      <c r="H34" s="439"/>
      <c r="I34" s="439"/>
      <c r="J34" s="439"/>
      <c r="K34" s="439"/>
      <c r="L34" s="439"/>
      <c r="M34" s="439"/>
    </row>
    <row r="35" spans="1:13" ht="12" customHeight="1">
      <c r="B35" s="86"/>
      <c r="C35" s="84"/>
      <c r="D35" s="84"/>
      <c r="E35" s="84"/>
      <c r="F35" s="84"/>
      <c r="G35" s="84"/>
      <c r="H35" s="84"/>
      <c r="I35" s="84"/>
      <c r="J35" s="84"/>
      <c r="K35" s="84"/>
      <c r="L35" s="84"/>
      <c r="M35" s="84"/>
    </row>
    <row r="36" spans="1:13" ht="22.5" customHeight="1">
      <c r="A36" s="2">
        <v>3</v>
      </c>
      <c r="B36" s="85" t="s">
        <v>346</v>
      </c>
    </row>
    <row r="37" spans="1:13" ht="12" customHeight="1"/>
    <row r="38" spans="1:13" ht="22.5" customHeight="1">
      <c r="A38" s="2">
        <v>4</v>
      </c>
      <c r="B38" s="439" t="s">
        <v>353</v>
      </c>
      <c r="C38" s="439"/>
      <c r="D38" s="439"/>
      <c r="E38" s="439"/>
      <c r="F38" s="439"/>
      <c r="G38" s="439"/>
      <c r="H38" s="439"/>
      <c r="I38" s="439"/>
      <c r="J38" s="439"/>
      <c r="K38" s="439"/>
      <c r="L38" s="439"/>
      <c r="M38" s="439"/>
    </row>
    <row r="39" spans="1:13" ht="13.5" customHeight="1">
      <c r="B39" s="439"/>
      <c r="C39" s="439"/>
      <c r="D39" s="439"/>
      <c r="E39" s="439"/>
      <c r="F39" s="439"/>
      <c r="G39" s="439"/>
      <c r="H39" s="439"/>
      <c r="I39" s="439"/>
      <c r="J39" s="439"/>
      <c r="K39" s="439"/>
      <c r="L39" s="439"/>
      <c r="M39" s="439"/>
    </row>
  </sheetData>
  <mergeCells count="12">
    <mergeCell ref="C1:L1"/>
    <mergeCell ref="H3:M3"/>
    <mergeCell ref="J9:M9"/>
    <mergeCell ref="C28:M29"/>
    <mergeCell ref="B38:M39"/>
    <mergeCell ref="B33:M34"/>
    <mergeCell ref="J7:M8"/>
    <mergeCell ref="A17:M17"/>
    <mergeCell ref="C21:M22"/>
    <mergeCell ref="C26:M27"/>
    <mergeCell ref="B19:M20"/>
    <mergeCell ref="B14:M15"/>
  </mergeCells>
  <phoneticPr fontId="7"/>
  <printOptions horizontalCentered="1"/>
  <pageMargins left="0.70866141732283472" right="0.51181102362204722" top="0.94488188976377963" bottom="0.94488188976377963" header="0.31496062992125984" footer="0.31496062992125984"/>
  <pageSetup paperSize="9" orientation="portrait" r:id="rId1"/>
  <ignoredErrors>
    <ignoredError sqref="B21:B26 B28:B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U171"/>
  <sheetViews>
    <sheetView tabSelected="1" view="pageBreakPreview" topLeftCell="A78" zoomScaleNormal="100" zoomScaleSheetLayoutView="100" workbookViewId="0">
      <selection activeCell="AV91" sqref="AV91"/>
    </sheetView>
  </sheetViews>
  <sheetFormatPr defaultColWidth="2.25" defaultRowHeight="13.9" customHeight="1" outlineLevelRow="1"/>
  <cols>
    <col min="1" max="69" width="2.125" style="103" customWidth="1"/>
    <col min="70" max="165" width="2.25" style="103"/>
    <col min="166" max="189" width="3.625" style="103" customWidth="1"/>
    <col min="190" max="16384" width="2.25" style="103"/>
  </cols>
  <sheetData>
    <row r="1" spans="1:112" ht="13.9" hidden="1" customHeight="1" outlineLevel="1">
      <c r="A1" s="102"/>
      <c r="B1" s="102"/>
      <c r="C1" s="102"/>
      <c r="D1" s="102"/>
      <c r="E1" s="102"/>
      <c r="F1" s="102"/>
      <c r="G1" s="102"/>
      <c r="H1" s="102"/>
      <c r="I1" s="102"/>
      <c r="J1" s="102"/>
      <c r="K1" s="102"/>
      <c r="L1" s="102"/>
      <c r="M1" s="102">
        <v>1</v>
      </c>
      <c r="N1" s="102">
        <v>2</v>
      </c>
      <c r="O1" s="102">
        <v>3</v>
      </c>
      <c r="P1" s="102">
        <v>4</v>
      </c>
      <c r="Q1" s="102">
        <v>5</v>
      </c>
      <c r="R1" s="102">
        <v>6</v>
      </c>
      <c r="S1" s="102">
        <v>7</v>
      </c>
      <c r="T1" s="102">
        <v>8</v>
      </c>
      <c r="U1" s="102">
        <v>9</v>
      </c>
      <c r="V1" s="102">
        <v>10</v>
      </c>
      <c r="W1" s="102">
        <v>11</v>
      </c>
      <c r="X1" s="102">
        <v>12</v>
      </c>
      <c r="Y1" s="102">
        <v>13</v>
      </c>
      <c r="Z1" s="102">
        <v>14</v>
      </c>
      <c r="AA1" s="102">
        <v>15</v>
      </c>
      <c r="AB1" s="102">
        <v>16</v>
      </c>
      <c r="AC1" s="102">
        <v>17</v>
      </c>
      <c r="AD1" s="102">
        <v>18</v>
      </c>
      <c r="AE1" s="102">
        <v>19</v>
      </c>
      <c r="AF1" s="102">
        <v>20</v>
      </c>
      <c r="AG1" s="102">
        <v>21</v>
      </c>
      <c r="AH1" s="102">
        <v>22</v>
      </c>
      <c r="AI1" s="102">
        <v>23</v>
      </c>
      <c r="AJ1" s="102">
        <v>24</v>
      </c>
      <c r="AK1" s="102">
        <v>25</v>
      </c>
      <c r="AL1" s="102">
        <v>26</v>
      </c>
      <c r="AM1" s="102">
        <v>27</v>
      </c>
      <c r="AN1" s="102">
        <v>28</v>
      </c>
      <c r="AO1" s="102">
        <v>29</v>
      </c>
      <c r="AP1" s="102">
        <v>30</v>
      </c>
      <c r="AQ1" s="102">
        <v>31</v>
      </c>
      <c r="AR1" s="102">
        <v>32</v>
      </c>
      <c r="AS1" s="102">
        <v>33</v>
      </c>
      <c r="AT1" s="102">
        <v>34</v>
      </c>
      <c r="AU1" s="102">
        <v>35</v>
      </c>
      <c r="AV1" s="102">
        <v>36</v>
      </c>
      <c r="AW1" s="102">
        <v>37</v>
      </c>
      <c r="AX1" s="102">
        <v>38</v>
      </c>
      <c r="AY1" s="102">
        <v>39</v>
      </c>
      <c r="AZ1" s="102">
        <v>40</v>
      </c>
      <c r="BA1" s="102">
        <v>41</v>
      </c>
      <c r="BB1" s="102">
        <v>42</v>
      </c>
      <c r="BC1" s="102">
        <v>43</v>
      </c>
      <c r="BD1" s="102">
        <v>44</v>
      </c>
      <c r="BE1" s="102">
        <v>45</v>
      </c>
      <c r="BF1" s="102">
        <v>46</v>
      </c>
      <c r="BG1" s="102">
        <v>47</v>
      </c>
      <c r="BH1" s="102">
        <v>48</v>
      </c>
      <c r="BI1" s="102">
        <v>49</v>
      </c>
      <c r="BJ1" s="102">
        <v>50</v>
      </c>
      <c r="BK1" s="102">
        <v>51</v>
      </c>
      <c r="BL1" s="102">
        <v>52</v>
      </c>
      <c r="BM1" s="102">
        <v>53</v>
      </c>
      <c r="BN1" s="102">
        <v>54</v>
      </c>
      <c r="BO1" s="102">
        <v>55</v>
      </c>
      <c r="BP1" s="102"/>
      <c r="BQ1" s="102"/>
      <c r="BR1" s="102"/>
      <c r="BS1" s="102"/>
      <c r="BT1" s="102"/>
      <c r="BU1" s="102"/>
      <c r="BV1" s="102"/>
      <c r="BW1" s="102"/>
      <c r="BX1" s="102"/>
      <c r="BY1" s="102"/>
      <c r="BZ1" s="102"/>
      <c r="CA1" s="102"/>
      <c r="CB1" s="102"/>
      <c r="CC1" s="102"/>
      <c r="CD1" s="102"/>
      <c r="CE1" s="102"/>
      <c r="CF1" s="102"/>
      <c r="CG1" s="102"/>
      <c r="CH1" s="102"/>
      <c r="CI1" s="102"/>
      <c r="CJ1" s="102"/>
      <c r="CK1" s="102"/>
    </row>
    <row r="2" spans="1:112" ht="13.9" hidden="1" customHeight="1" outlineLevel="1">
      <c r="A2" s="102"/>
      <c r="B2" s="102"/>
      <c r="C2" s="102"/>
      <c r="D2" s="102"/>
      <c r="E2" s="102"/>
      <c r="F2" s="102"/>
      <c r="G2" s="102"/>
      <c r="H2" s="102"/>
      <c r="I2" s="102"/>
      <c r="J2" s="102"/>
      <c r="K2" s="102"/>
      <c r="L2" s="102"/>
      <c r="M2" s="462">
        <v>1</v>
      </c>
      <c r="N2" s="462"/>
      <c r="O2" s="462">
        <v>2</v>
      </c>
      <c r="P2" s="462"/>
      <c r="Q2" s="462">
        <v>3</v>
      </c>
      <c r="R2" s="462"/>
      <c r="S2" s="462">
        <v>4</v>
      </c>
      <c r="T2" s="462"/>
      <c r="U2" s="462">
        <v>5</v>
      </c>
      <c r="V2" s="462"/>
      <c r="W2" s="462">
        <v>6</v>
      </c>
      <c r="X2" s="462"/>
      <c r="Y2" s="462">
        <v>7</v>
      </c>
      <c r="Z2" s="462"/>
      <c r="AA2" s="462">
        <v>8</v>
      </c>
      <c r="AB2" s="462"/>
      <c r="AC2" s="462">
        <v>9</v>
      </c>
      <c r="AD2" s="462"/>
      <c r="AE2" s="462">
        <v>10</v>
      </c>
      <c r="AF2" s="462"/>
      <c r="AG2" s="462">
        <v>11</v>
      </c>
      <c r="AH2" s="462"/>
      <c r="AI2" s="462">
        <v>12</v>
      </c>
      <c r="AJ2" s="462"/>
      <c r="AK2" s="462">
        <v>13</v>
      </c>
      <c r="AL2" s="462"/>
      <c r="AM2" s="462">
        <v>14</v>
      </c>
      <c r="AN2" s="462"/>
      <c r="AO2" s="462">
        <v>15</v>
      </c>
      <c r="AP2" s="462"/>
      <c r="AQ2" s="462">
        <v>16</v>
      </c>
      <c r="AR2" s="462"/>
      <c r="AS2" s="462">
        <v>17</v>
      </c>
      <c r="AT2" s="462"/>
      <c r="AU2" s="462">
        <v>18</v>
      </c>
      <c r="AV2" s="462"/>
      <c r="AW2" s="462">
        <v>19</v>
      </c>
      <c r="AX2" s="462"/>
      <c r="AY2" s="462">
        <v>20</v>
      </c>
      <c r="AZ2" s="462"/>
      <c r="BA2" s="462">
        <v>21</v>
      </c>
      <c r="BB2" s="462"/>
      <c r="BC2" s="462">
        <v>22</v>
      </c>
      <c r="BD2" s="462"/>
      <c r="BE2" s="462">
        <v>23</v>
      </c>
      <c r="BF2" s="462"/>
      <c r="BG2" s="462">
        <v>24</v>
      </c>
      <c r="BH2" s="462"/>
      <c r="BI2" s="462">
        <v>25</v>
      </c>
      <c r="BJ2" s="462"/>
      <c r="BK2" s="462">
        <v>26</v>
      </c>
      <c r="BL2" s="462"/>
      <c r="BM2" s="462">
        <v>27</v>
      </c>
      <c r="BN2" s="462"/>
      <c r="BO2" s="462">
        <v>28</v>
      </c>
      <c r="BP2" s="462"/>
      <c r="BQ2" s="462">
        <v>29</v>
      </c>
      <c r="BR2" s="462"/>
      <c r="BS2" s="462">
        <v>30</v>
      </c>
      <c r="BT2" s="462"/>
      <c r="BU2" s="462">
        <v>31</v>
      </c>
      <c r="BV2" s="462"/>
      <c r="BW2" s="462">
        <v>32</v>
      </c>
      <c r="BX2" s="462"/>
      <c r="BY2" s="462">
        <v>33</v>
      </c>
      <c r="BZ2" s="462"/>
      <c r="CA2" s="462">
        <v>34</v>
      </c>
      <c r="CB2" s="462"/>
      <c r="CC2" s="462">
        <v>35</v>
      </c>
      <c r="CD2" s="462"/>
      <c r="CE2" s="462">
        <v>36</v>
      </c>
      <c r="CF2" s="462"/>
      <c r="CG2" s="462">
        <v>37</v>
      </c>
      <c r="CH2" s="462"/>
      <c r="CI2" s="462">
        <v>38</v>
      </c>
      <c r="CJ2" s="462"/>
      <c r="CK2" s="462">
        <v>39</v>
      </c>
      <c r="CL2" s="462"/>
      <c r="CM2" s="462">
        <v>40</v>
      </c>
      <c r="CN2" s="462"/>
      <c r="CO2" s="462">
        <v>41</v>
      </c>
      <c r="CP2" s="462"/>
      <c r="CQ2" s="462">
        <v>42</v>
      </c>
      <c r="CR2" s="462"/>
      <c r="CS2" s="462">
        <v>43</v>
      </c>
      <c r="CT2" s="462"/>
      <c r="CU2" s="462">
        <v>44</v>
      </c>
      <c r="CV2" s="462"/>
      <c r="CW2" s="462">
        <v>45</v>
      </c>
      <c r="CX2" s="462"/>
      <c r="CY2" s="462">
        <v>46</v>
      </c>
      <c r="CZ2" s="462"/>
      <c r="DA2" s="462">
        <v>47</v>
      </c>
      <c r="DB2" s="462"/>
      <c r="DC2" s="462">
        <v>48</v>
      </c>
      <c r="DD2" s="462"/>
      <c r="DE2" s="462">
        <v>49</v>
      </c>
      <c r="DF2" s="462"/>
      <c r="DG2" s="462">
        <v>50</v>
      </c>
      <c r="DH2" s="462"/>
    </row>
    <row r="3" spans="1:112" ht="13.9" customHeight="1" collapsed="1" thickBo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row>
    <row r="4" spans="1:112" ht="12" customHeight="1" thickTop="1">
      <c r="A4" s="104"/>
      <c r="B4" s="104"/>
      <c r="C4" s="516" t="s">
        <v>323</v>
      </c>
      <c r="D4" s="517"/>
      <c r="E4" s="517"/>
      <c r="F4" s="517"/>
      <c r="G4" s="517"/>
      <c r="H4" s="517"/>
      <c r="I4" s="517"/>
      <c r="J4" s="517"/>
      <c r="K4" s="517"/>
      <c r="L4" s="517"/>
      <c r="M4" s="518"/>
      <c r="N4" s="104"/>
      <c r="O4" s="104"/>
      <c r="P4" s="104"/>
      <c r="Q4" s="522" t="s">
        <v>322</v>
      </c>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BD4" s="523" t="s">
        <v>93</v>
      </c>
      <c r="BE4" s="523"/>
      <c r="BF4" s="523"/>
      <c r="BG4" s="523"/>
      <c r="BH4" s="523"/>
      <c r="BI4" s="523"/>
      <c r="BJ4" s="523"/>
      <c r="BK4" s="523"/>
      <c r="BL4" s="523"/>
    </row>
    <row r="5" spans="1:112" ht="12" customHeight="1" thickBot="1">
      <c r="A5" s="104"/>
      <c r="B5" s="104"/>
      <c r="C5" s="519"/>
      <c r="D5" s="520"/>
      <c r="E5" s="520"/>
      <c r="F5" s="520"/>
      <c r="G5" s="520"/>
      <c r="H5" s="520"/>
      <c r="I5" s="520"/>
      <c r="J5" s="520"/>
      <c r="K5" s="520"/>
      <c r="L5" s="520"/>
      <c r="M5" s="521"/>
      <c r="N5" s="104"/>
      <c r="O5" s="104"/>
      <c r="P5" s="104"/>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BG5" s="105"/>
      <c r="BH5" s="105"/>
      <c r="BI5" s="105"/>
      <c r="BJ5" s="105"/>
      <c r="BK5" s="105"/>
    </row>
    <row r="6" spans="1:112" ht="12" customHeight="1" thickTop="1" thickBot="1">
      <c r="A6" s="104"/>
      <c r="B6" s="104"/>
      <c r="C6" s="104"/>
      <c r="D6" s="104"/>
      <c r="E6" s="104"/>
      <c r="F6" s="104"/>
      <c r="G6" s="104"/>
      <c r="H6" s="104"/>
      <c r="I6" s="104"/>
      <c r="J6" s="104"/>
      <c r="K6" s="104"/>
      <c r="L6" s="104"/>
      <c r="M6" s="104"/>
      <c r="N6" s="104"/>
      <c r="O6" s="104"/>
      <c r="P6" s="104"/>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BF6" s="105"/>
      <c r="BG6" s="105"/>
      <c r="BH6" s="105"/>
      <c r="BI6" s="105"/>
      <c r="BJ6" s="105"/>
    </row>
    <row r="7" spans="1:112" ht="12" customHeight="1">
      <c r="A7" s="104"/>
      <c r="B7" s="530" t="s">
        <v>368</v>
      </c>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P7" s="493" t="s">
        <v>94</v>
      </c>
      <c r="AQ7" s="494"/>
      <c r="AR7" s="494"/>
      <c r="AS7" s="494"/>
      <c r="AT7" s="494"/>
      <c r="AU7" s="494"/>
      <c r="AV7" s="494"/>
      <c r="AW7" s="494"/>
      <c r="AX7" s="494"/>
      <c r="AY7" s="494"/>
      <c r="AZ7" s="469" t="str">
        <f>IF(入力シート!$I$5="","",IF(入力シート!$I$5=入力シート!$BX$5,"新規","継続"))</f>
        <v/>
      </c>
      <c r="BA7" s="470"/>
      <c r="BB7" s="470"/>
      <c r="BC7" s="470"/>
      <c r="BD7" s="470"/>
      <c r="BE7" s="470"/>
      <c r="BF7" s="470"/>
      <c r="BG7" s="470"/>
      <c r="BH7" s="470"/>
      <c r="BI7" s="471"/>
      <c r="BJ7" s="107"/>
      <c r="BK7" s="108"/>
    </row>
    <row r="8" spans="1:112" ht="12" customHeight="1" thickBot="1">
      <c r="A8" s="104"/>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P8" s="505"/>
      <c r="AQ8" s="506"/>
      <c r="AR8" s="506"/>
      <c r="AS8" s="506"/>
      <c r="AT8" s="506"/>
      <c r="AU8" s="506"/>
      <c r="AV8" s="506"/>
      <c r="AW8" s="506"/>
      <c r="AX8" s="506"/>
      <c r="AY8" s="506"/>
      <c r="AZ8" s="472"/>
      <c r="BA8" s="473"/>
      <c r="BB8" s="473"/>
      <c r="BC8" s="473"/>
      <c r="BD8" s="473"/>
      <c r="BE8" s="473"/>
      <c r="BF8" s="473"/>
      <c r="BG8" s="473"/>
      <c r="BH8" s="473"/>
      <c r="BI8" s="474"/>
      <c r="BJ8" s="107"/>
      <c r="BK8" s="108"/>
    </row>
    <row r="9" spans="1:112" ht="12" customHeight="1">
      <c r="A9" s="104"/>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P9" s="493" t="s">
        <v>95</v>
      </c>
      <c r="AQ9" s="494"/>
      <c r="AR9" s="494"/>
      <c r="AS9" s="494"/>
      <c r="AT9" s="494"/>
      <c r="AU9" s="494"/>
      <c r="AV9" s="494"/>
      <c r="AW9" s="494"/>
      <c r="AX9" s="494"/>
      <c r="AY9" s="494"/>
      <c r="AZ9" s="524" t="str">
        <f>IF(入力シート!$W$5="","",MID(入力シート!$W$5,1,1))</f>
        <v/>
      </c>
      <c r="BA9" s="525"/>
      <c r="BB9" s="525" t="str">
        <f>IF(入力シート!$W$5="","",MID(入力シート!$W$5,2,1))</f>
        <v/>
      </c>
      <c r="BC9" s="525"/>
      <c r="BD9" s="525" t="str">
        <f>IF(入力シート!$W$5="","",MID(入力シート!$W$5,3,1))</f>
        <v/>
      </c>
      <c r="BE9" s="525"/>
      <c r="BF9" s="525" t="str">
        <f>IF(入力シート!$W$5="","",MID(入力シート!$W$5,4,1))</f>
        <v/>
      </c>
      <c r="BG9" s="525"/>
      <c r="BH9" s="525" t="str">
        <f>IF(入力シート!$W$5="","",MID(入力シート!$W$5,5,1))</f>
        <v/>
      </c>
      <c r="BI9" s="528"/>
      <c r="BJ9" s="107"/>
      <c r="BK9" s="108"/>
      <c r="BV9" s="463" t="str">
        <f>IF(AZ7="新規","新規は前回受付番号は未記入","")</f>
        <v/>
      </c>
      <c r="BW9" s="464"/>
      <c r="BX9" s="464"/>
      <c r="BY9" s="464"/>
      <c r="BZ9" s="464"/>
      <c r="CA9" s="464"/>
      <c r="CB9" s="464"/>
      <c r="CC9" s="464"/>
      <c r="CD9" s="464"/>
      <c r="CE9" s="464"/>
      <c r="CF9" s="464"/>
      <c r="CG9" s="464"/>
      <c r="CH9" s="465"/>
    </row>
    <row r="10" spans="1:112" ht="12" customHeight="1" thickBot="1">
      <c r="B10" s="109"/>
      <c r="C10" s="109"/>
      <c r="D10" s="109"/>
      <c r="E10" s="109"/>
      <c r="F10" s="109"/>
      <c r="G10" s="109"/>
      <c r="H10" s="109"/>
      <c r="I10" s="109"/>
      <c r="J10" s="109"/>
      <c r="K10" s="109"/>
      <c r="L10" s="109"/>
      <c r="M10" s="486" t="s">
        <v>296</v>
      </c>
      <c r="N10" s="486"/>
      <c r="O10" s="486"/>
      <c r="P10" s="486"/>
      <c r="Q10" s="486"/>
      <c r="R10" s="486"/>
      <c r="S10" s="486"/>
      <c r="T10" s="486"/>
      <c r="U10" s="486"/>
      <c r="V10" s="486"/>
      <c r="W10" s="486"/>
      <c r="X10" s="486"/>
      <c r="Y10" s="486"/>
      <c r="Z10" s="486"/>
      <c r="AA10" s="486"/>
      <c r="AB10" s="486"/>
      <c r="AC10" s="486"/>
      <c r="AD10" s="486"/>
      <c r="AE10" s="486"/>
      <c r="AF10" s="109"/>
      <c r="AG10" s="109"/>
      <c r="AH10" s="109"/>
      <c r="AI10" s="109"/>
      <c r="AP10" s="505"/>
      <c r="AQ10" s="506"/>
      <c r="AR10" s="506"/>
      <c r="AS10" s="506"/>
      <c r="AT10" s="506"/>
      <c r="AU10" s="506"/>
      <c r="AV10" s="506"/>
      <c r="AW10" s="506"/>
      <c r="AX10" s="506"/>
      <c r="AY10" s="506"/>
      <c r="AZ10" s="526"/>
      <c r="BA10" s="527"/>
      <c r="BB10" s="527"/>
      <c r="BC10" s="527"/>
      <c r="BD10" s="527"/>
      <c r="BE10" s="527"/>
      <c r="BF10" s="527"/>
      <c r="BG10" s="527"/>
      <c r="BH10" s="527"/>
      <c r="BI10" s="529"/>
      <c r="BJ10" s="107"/>
      <c r="BK10" s="108"/>
      <c r="BV10" s="466"/>
      <c r="BW10" s="467"/>
      <c r="BX10" s="467"/>
      <c r="BY10" s="467"/>
      <c r="BZ10" s="467"/>
      <c r="CA10" s="467"/>
      <c r="CB10" s="467"/>
      <c r="CC10" s="467"/>
      <c r="CD10" s="467"/>
      <c r="CE10" s="467"/>
      <c r="CF10" s="467"/>
      <c r="CG10" s="467"/>
      <c r="CH10" s="468"/>
    </row>
    <row r="11" spans="1:112" ht="12" customHeight="1">
      <c r="L11" s="110"/>
      <c r="M11" s="110"/>
      <c r="O11" s="111"/>
      <c r="P11" s="111"/>
      <c r="Q11" s="111"/>
      <c r="R11" s="111"/>
      <c r="S11" s="111"/>
      <c r="T11" s="111"/>
      <c r="U11" s="111"/>
      <c r="V11" s="111"/>
      <c r="W11" s="111"/>
      <c r="X11" s="111"/>
      <c r="AJ11" s="112"/>
      <c r="BA11" s="113"/>
      <c r="BB11" s="104"/>
      <c r="BC11" s="104"/>
      <c r="BD11" s="113"/>
      <c r="BE11" s="113"/>
      <c r="BF11" s="104"/>
      <c r="BG11" s="104"/>
      <c r="BH11" s="104"/>
      <c r="BI11" s="104"/>
    </row>
    <row r="12" spans="1:112" ht="12" customHeight="1">
      <c r="B12" s="493" t="s">
        <v>96</v>
      </c>
      <c r="C12" s="494"/>
      <c r="D12" s="494"/>
      <c r="E12" s="494"/>
      <c r="F12" s="494"/>
      <c r="G12" s="494"/>
      <c r="H12" s="494"/>
      <c r="I12" s="494"/>
      <c r="J12" s="494"/>
      <c r="K12" s="494"/>
      <c r="L12" s="502" t="s">
        <v>97</v>
      </c>
      <c r="M12" s="502"/>
      <c r="N12" s="502"/>
      <c r="O12" s="502"/>
      <c r="P12" s="502"/>
      <c r="Q12" s="461" t="s">
        <v>295</v>
      </c>
      <c r="R12" s="461"/>
      <c r="S12" s="461"/>
      <c r="T12" s="461"/>
      <c r="U12" s="461"/>
      <c r="V12" s="461"/>
      <c r="W12" s="461"/>
      <c r="X12" s="461"/>
      <c r="Y12" s="461"/>
      <c r="Z12" s="461"/>
      <c r="AA12" s="461"/>
      <c r="AB12" s="461"/>
      <c r="AD12" s="112"/>
      <c r="AU12" s="113"/>
      <c r="AV12" s="104"/>
      <c r="AW12" s="104"/>
      <c r="AX12" s="104"/>
      <c r="AY12" s="104"/>
      <c r="AZ12" s="104"/>
      <c r="BA12" s="104"/>
      <c r="BB12" s="104"/>
      <c r="BC12" s="104"/>
    </row>
    <row r="13" spans="1:112" ht="12" customHeight="1">
      <c r="B13" s="495"/>
      <c r="C13" s="496"/>
      <c r="D13" s="496"/>
      <c r="E13" s="496"/>
      <c r="F13" s="496"/>
      <c r="G13" s="496"/>
      <c r="H13" s="496"/>
      <c r="I13" s="496"/>
      <c r="J13" s="496"/>
      <c r="K13" s="496"/>
      <c r="L13" s="502"/>
      <c r="M13" s="502"/>
      <c r="N13" s="502"/>
      <c r="O13" s="502"/>
      <c r="P13" s="502"/>
      <c r="Q13" s="461"/>
      <c r="R13" s="461"/>
      <c r="S13" s="461"/>
      <c r="T13" s="461"/>
      <c r="U13" s="461"/>
      <c r="V13" s="461"/>
      <c r="W13" s="461"/>
      <c r="X13" s="461"/>
      <c r="Y13" s="461"/>
      <c r="Z13" s="461"/>
      <c r="AA13" s="461"/>
      <c r="AB13" s="461"/>
      <c r="AD13" s="112"/>
      <c r="AK13" s="104"/>
      <c r="AL13" s="104"/>
      <c r="AM13" s="104"/>
      <c r="AN13" s="104"/>
      <c r="AO13" s="104"/>
      <c r="AP13" s="104"/>
      <c r="AQ13" s="104"/>
      <c r="AR13" s="104"/>
      <c r="AS13" s="104"/>
      <c r="AT13" s="104"/>
      <c r="AU13" s="104"/>
      <c r="AV13" s="104"/>
      <c r="AW13" s="104"/>
      <c r="AX13" s="104"/>
      <c r="AY13" s="104"/>
      <c r="AZ13" s="104"/>
      <c r="BB13" s="104"/>
      <c r="BC13" s="104"/>
    </row>
    <row r="14" spans="1:112" ht="12" customHeight="1">
      <c r="B14" s="497"/>
      <c r="C14" s="498"/>
      <c r="D14" s="498"/>
      <c r="E14" s="498"/>
      <c r="F14" s="498"/>
      <c r="G14" s="498"/>
      <c r="H14" s="498"/>
      <c r="I14" s="498"/>
      <c r="J14" s="498"/>
      <c r="K14" s="499"/>
      <c r="L14" s="502" t="s">
        <v>98</v>
      </c>
      <c r="M14" s="502"/>
      <c r="N14" s="502"/>
      <c r="O14" s="502"/>
      <c r="P14" s="502"/>
      <c r="Q14" s="509">
        <v>2</v>
      </c>
      <c r="R14" s="509"/>
      <c r="S14" s="509">
        <v>0</v>
      </c>
      <c r="T14" s="509"/>
      <c r="U14" s="509">
        <v>2</v>
      </c>
      <c r="V14" s="509"/>
      <c r="W14" s="509">
        <v>3</v>
      </c>
      <c r="X14" s="509"/>
      <c r="Y14" s="509"/>
      <c r="Z14" s="509"/>
      <c r="AA14" s="509"/>
      <c r="AB14" s="509"/>
      <c r="AC14" s="509"/>
      <c r="AD14" s="509"/>
      <c r="AE14" s="509"/>
      <c r="AF14" s="509"/>
      <c r="AJ14" s="112"/>
      <c r="AK14" s="104"/>
      <c r="AL14" s="104"/>
      <c r="AM14" s="104"/>
      <c r="AN14" s="104"/>
      <c r="AO14" s="104"/>
      <c r="AP14" s="104"/>
      <c r="AQ14" s="104"/>
      <c r="AR14" s="104"/>
      <c r="AS14" s="104"/>
      <c r="AT14" s="104"/>
      <c r="AU14" s="104"/>
      <c r="AV14" s="104"/>
      <c r="AW14" s="104"/>
      <c r="BA14" s="113"/>
      <c r="BB14" s="104"/>
      <c r="BC14" s="104"/>
      <c r="BD14" s="104"/>
      <c r="BE14" s="104"/>
      <c r="BF14" s="104"/>
      <c r="BG14" s="104"/>
      <c r="BH14" s="104"/>
      <c r="BI14" s="104"/>
    </row>
    <row r="15" spans="1:112" ht="12" customHeight="1" thickBot="1">
      <c r="B15" s="500"/>
      <c r="C15" s="501"/>
      <c r="D15" s="501"/>
      <c r="E15" s="501"/>
      <c r="F15" s="501"/>
      <c r="G15" s="501"/>
      <c r="H15" s="501"/>
      <c r="I15" s="501"/>
      <c r="J15" s="501"/>
      <c r="K15" s="501"/>
      <c r="L15" s="508"/>
      <c r="M15" s="508"/>
      <c r="N15" s="508"/>
      <c r="O15" s="508"/>
      <c r="P15" s="508"/>
      <c r="Q15" s="510"/>
      <c r="R15" s="510"/>
      <c r="S15" s="510"/>
      <c r="T15" s="510"/>
      <c r="U15" s="510"/>
      <c r="V15" s="510"/>
      <c r="W15" s="510"/>
      <c r="X15" s="510"/>
      <c r="Y15" s="510"/>
      <c r="Z15" s="510"/>
      <c r="AA15" s="510"/>
      <c r="AB15" s="510"/>
      <c r="AC15" s="510"/>
      <c r="AD15" s="510"/>
      <c r="AE15" s="510"/>
      <c r="AF15" s="510"/>
      <c r="BA15" s="113"/>
      <c r="BB15" s="104"/>
      <c r="BC15" s="104"/>
      <c r="BD15" s="104"/>
      <c r="BE15" s="104"/>
      <c r="BF15" s="104"/>
      <c r="BG15" s="104"/>
      <c r="BH15" s="104"/>
      <c r="BI15" s="104"/>
    </row>
    <row r="16" spans="1:112" ht="12" customHeight="1">
      <c r="B16" s="495" t="s">
        <v>7</v>
      </c>
      <c r="C16" s="496"/>
      <c r="D16" s="496"/>
      <c r="E16" s="496"/>
      <c r="F16" s="496"/>
      <c r="G16" s="496"/>
      <c r="H16" s="496"/>
      <c r="I16" s="496"/>
      <c r="J16" s="496"/>
      <c r="K16" s="511"/>
      <c r="L16" s="514" t="s">
        <v>99</v>
      </c>
      <c r="M16" s="476" t="str">
        <f>IF(入力シート!$I$7="","",MID(入力シート!$I$7,M1,1))</f>
        <v/>
      </c>
      <c r="N16" s="451" t="str">
        <f>IF(入力シート!$I$7="","",MID(入力シート!$I$7,N1,1))</f>
        <v/>
      </c>
      <c r="O16" s="451" t="str">
        <f>IF(入力シート!$I$7="","",MID(入力シート!$I$7,O1,1))</f>
        <v/>
      </c>
      <c r="P16" s="451" t="str">
        <f>IF(入力シート!$I$7="","",MID(入力シート!$I$7,P1,1))</f>
        <v/>
      </c>
      <c r="Q16" s="451" t="str">
        <f>IF(入力シート!$I$7="","",MID(入力シート!$I$7,Q1,1))</f>
        <v/>
      </c>
      <c r="R16" s="451" t="str">
        <f>IF(入力シート!$I$7="","",MID(入力シート!$I$7,R1,1))</f>
        <v/>
      </c>
      <c r="S16" s="451" t="str">
        <f>IF(入力シート!$I$7="","",MID(入力シート!$I$7,S1,1))</f>
        <v/>
      </c>
      <c r="T16" s="451" t="str">
        <f>IF(入力シート!$I$7="","",MID(入力シート!$I$7,T1,1))</f>
        <v/>
      </c>
      <c r="U16" s="451" t="str">
        <f>IF(入力シート!$I$7="","",MID(入力シート!$I$7,U1,1))</f>
        <v/>
      </c>
      <c r="V16" s="451" t="str">
        <f>IF(入力シート!$I$7="","",MID(入力シート!$I$7,V1,1))</f>
        <v/>
      </c>
      <c r="W16" s="451" t="str">
        <f>IF(入力シート!$I$7="","",MID(入力シート!$I$7,W1,1))</f>
        <v/>
      </c>
      <c r="X16" s="451" t="str">
        <f>IF(入力シート!$I$7="","",MID(入力シート!$I$7,X1,1))</f>
        <v/>
      </c>
      <c r="Y16" s="451" t="str">
        <f>IF(入力シート!$I$7="","",MID(入力シート!$I$7,Y1,1))</f>
        <v/>
      </c>
      <c r="Z16" s="451" t="str">
        <f>IF(入力シート!$I$7="","",MID(入力シート!$I$7,Z1,1))</f>
        <v/>
      </c>
      <c r="AA16" s="451" t="str">
        <f>IF(入力シート!$I$7="","",MID(入力シート!$I$7,AA1,1))</f>
        <v/>
      </c>
      <c r="AB16" s="451" t="str">
        <f>IF(入力シート!$I$7="","",MID(入力シート!$I$7,AB1,1))</f>
        <v/>
      </c>
      <c r="AC16" s="451" t="str">
        <f>IF(入力シート!$I$7="","",MID(入力シート!$I$7,AC1,1))</f>
        <v/>
      </c>
      <c r="AD16" s="451" t="str">
        <f>IF(入力シート!$I$7="","",MID(入力シート!$I$7,AD1,1))</f>
        <v/>
      </c>
      <c r="AE16" s="451" t="str">
        <f>IF(入力シート!$I$7="","",MID(入力シート!$I$7,AE1,1))</f>
        <v/>
      </c>
      <c r="AF16" s="451" t="str">
        <f>IF(入力シート!$I$7="","",MID(入力シート!$I$7,AF1,1))</f>
        <v/>
      </c>
      <c r="AG16" s="451" t="str">
        <f>IF(入力シート!$I$7="","",MID(入力シート!$I$7,AG1,1))</f>
        <v/>
      </c>
      <c r="AH16" s="451" t="str">
        <f>IF(入力シート!$I$7="","",MID(入力シート!$I$7,AH1,1))</f>
        <v/>
      </c>
      <c r="AI16" s="451" t="str">
        <f>IF(入力シート!$I$7="","",MID(入力シート!$I$7,AI1,1))</f>
        <v/>
      </c>
      <c r="AJ16" s="451" t="str">
        <f>IF(入力シート!$I$7="","",MID(入力シート!$I$7,AJ1,1))</f>
        <v/>
      </c>
      <c r="AK16" s="451" t="str">
        <f>IF(入力シート!$I$7="","",MID(入力シート!$I$7,AK1,1))</f>
        <v/>
      </c>
      <c r="AL16" s="451" t="str">
        <f>IF(入力シート!$I$7="","",MID(入力シート!$I$7,AL1,1))</f>
        <v/>
      </c>
      <c r="AM16" s="451" t="str">
        <f>IF(入力シート!$I$7="","",MID(入力シート!$I$7,AM1,1))</f>
        <v/>
      </c>
      <c r="AN16" s="451" t="str">
        <f>IF(入力シート!$I$7="","",MID(入力シート!$I$7,AN1,1))</f>
        <v/>
      </c>
      <c r="AO16" s="451" t="str">
        <f>IF(入力シート!$I$7="","",MID(入力シート!$I$7,AO1,1))</f>
        <v/>
      </c>
      <c r="AP16" s="451" t="str">
        <f>IF(入力シート!$I$7="","",MID(入力シート!$I$7,AP1,1))</f>
        <v/>
      </c>
      <c r="AQ16" s="451" t="str">
        <f>IF(入力シート!$I$7="","",MID(入力シート!$I$7,AQ1,1))</f>
        <v/>
      </c>
      <c r="AR16" s="451" t="str">
        <f>IF(入力シート!$I$7="","",MID(入力シート!$I$7,AR1,1))</f>
        <v/>
      </c>
      <c r="AS16" s="451" t="str">
        <f>IF(入力シート!$I$7="","",MID(入力シート!$I$7,AS1,1))</f>
        <v/>
      </c>
      <c r="AT16" s="451" t="str">
        <f>IF(入力シート!$I$7="","",MID(入力シート!$I$7,AT1,1))</f>
        <v/>
      </c>
      <c r="AU16" s="451" t="str">
        <f>IF(入力シート!$I$7="","",MID(入力シート!$I$7,AU1,1))</f>
        <v/>
      </c>
      <c r="AV16" s="451" t="str">
        <f>IF(入力シート!$I$7="","",MID(入力シート!$I$7,AV1,1))</f>
        <v/>
      </c>
      <c r="AW16" s="451" t="str">
        <f>IF(入力シート!$I$7="","",MID(入力シート!$I$7,AW1,1))</f>
        <v/>
      </c>
      <c r="AX16" s="451" t="str">
        <f>IF(入力シート!$I$7="","",MID(入力シート!$I$7,AX1,1))</f>
        <v/>
      </c>
      <c r="AY16" s="457" t="str">
        <f>IF(入力シート!$I$7="","",MID(入力シート!$I$7,AY1,1))</f>
        <v/>
      </c>
      <c r="AZ16" s="457" t="str">
        <f>IF(入力シート!$I$7="","",MID(入力シート!$I$7,AZ1,1))</f>
        <v/>
      </c>
      <c r="BA16" s="457" t="str">
        <f>IF(入力シート!$I$7="","",MID(入力シート!$I$7,BA1,1))</f>
        <v/>
      </c>
      <c r="BB16" s="457" t="str">
        <f>IF(入力シート!$I$7="","",MID(入力シート!$I$7,BB1,1))</f>
        <v/>
      </c>
      <c r="BC16" s="457" t="str">
        <f>IF(入力シート!$I$7="","",MID(入力シート!$I$7,BC1,1))</f>
        <v/>
      </c>
      <c r="BD16" s="457" t="str">
        <f>IF(入力シート!$I$7="","",MID(入力シート!$I$7,BD1,1))</f>
        <v/>
      </c>
      <c r="BE16" s="457" t="str">
        <f>IF(入力シート!$I$7="","",MID(入力シート!$I$7,BE1,1))</f>
        <v/>
      </c>
      <c r="BF16" s="457" t="str">
        <f>IF(入力シート!$I$7="","",MID(入力シート!$I$7,BF1,1))</f>
        <v/>
      </c>
      <c r="BG16" s="457" t="str">
        <f>IF(入力シート!$I$7="","",MID(入力シート!$I$7,BG1,1))</f>
        <v/>
      </c>
      <c r="BH16" s="457" t="str">
        <f>IF(入力シート!$I$7="","",MID(入力シート!$I$7,BH1,1))</f>
        <v/>
      </c>
      <c r="BI16" s="457" t="str">
        <f>IF(入力シート!$I$7="","",MID(入力シート!$I$7,BI1,1))</f>
        <v/>
      </c>
      <c r="BJ16" s="457" t="str">
        <f>IF(入力シート!$I$7="","",MID(入力シート!$I$7,BJ1,1))</f>
        <v/>
      </c>
      <c r="BK16" s="457" t="str">
        <f>IF(入力シート!$I$7="","",MID(入力シート!$I$7,BK1,1))</f>
        <v/>
      </c>
      <c r="BL16" s="457" t="str">
        <f>IF(入力シート!$I$7="","",MID(入力シート!$I$7,BL1,1))</f>
        <v/>
      </c>
      <c r="BM16" s="457" t="str">
        <f>IF(入力シート!$I$7="","",MID(入力シート!$I$7,BM1,1))</f>
        <v/>
      </c>
      <c r="BN16" s="459" t="str">
        <f>IF(入力シート!$I$7="","",MID(入力シート!$I$7,BN1,1))</f>
        <v/>
      </c>
    </row>
    <row r="17" spans="2:139" ht="12" customHeight="1">
      <c r="B17" s="497"/>
      <c r="C17" s="499"/>
      <c r="D17" s="499"/>
      <c r="E17" s="499"/>
      <c r="F17" s="499"/>
      <c r="G17" s="499"/>
      <c r="H17" s="499"/>
      <c r="I17" s="499"/>
      <c r="J17" s="499"/>
      <c r="K17" s="512"/>
      <c r="L17" s="515"/>
      <c r="M17" s="477"/>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8"/>
      <c r="AZ17" s="458"/>
      <c r="BA17" s="458"/>
      <c r="BB17" s="458"/>
      <c r="BC17" s="458"/>
      <c r="BD17" s="458"/>
      <c r="BE17" s="458"/>
      <c r="BF17" s="458"/>
      <c r="BG17" s="458"/>
      <c r="BH17" s="458"/>
      <c r="BI17" s="458"/>
      <c r="BJ17" s="458"/>
      <c r="BK17" s="458"/>
      <c r="BL17" s="458"/>
      <c r="BM17" s="458"/>
      <c r="BN17" s="460"/>
    </row>
    <row r="18" spans="2:139" ht="12" customHeight="1">
      <c r="B18" s="497"/>
      <c r="C18" s="499"/>
      <c r="D18" s="499"/>
      <c r="E18" s="499"/>
      <c r="F18" s="499"/>
      <c r="G18" s="499"/>
      <c r="H18" s="499"/>
      <c r="I18" s="499"/>
      <c r="J18" s="499"/>
      <c r="K18" s="512"/>
      <c r="L18" s="531" t="s">
        <v>100</v>
      </c>
      <c r="M18" s="533" t="str">
        <f>IF(入力シート!$I$6="","",MID(入力シート!$I$6,M2,1))</f>
        <v/>
      </c>
      <c r="N18" s="454"/>
      <c r="O18" s="453" t="str">
        <f>IF(入力シート!$I$6="","",MID(入力シート!$I$6,O2,1))</f>
        <v/>
      </c>
      <c r="P18" s="454"/>
      <c r="Q18" s="453" t="str">
        <f>IF(入力シート!$I$6="","",MID(入力シート!$I$6,Q2,1))</f>
        <v/>
      </c>
      <c r="R18" s="454"/>
      <c r="S18" s="453" t="str">
        <f>IF(入力シート!$I$6="","",MID(入力シート!$I$6,S2,1))</f>
        <v/>
      </c>
      <c r="T18" s="454"/>
      <c r="U18" s="453" t="str">
        <f>IF(入力シート!$I$6="","",MID(入力シート!$I$6,U2,1))</f>
        <v/>
      </c>
      <c r="V18" s="454"/>
      <c r="W18" s="453" t="str">
        <f>IF(入力シート!$I$6="","",MID(入力シート!$I$6,W2,1))</f>
        <v/>
      </c>
      <c r="X18" s="454"/>
      <c r="Y18" s="453" t="str">
        <f>IF(入力シート!$I$6="","",MID(入力シート!$I$6,Y2,1))</f>
        <v/>
      </c>
      <c r="Z18" s="454"/>
      <c r="AA18" s="453" t="str">
        <f>IF(入力シート!$I$6="","",MID(入力シート!$I$6,AA2,1))</f>
        <v/>
      </c>
      <c r="AB18" s="454"/>
      <c r="AC18" s="453" t="str">
        <f>IF(入力シート!$I$6="","",MID(入力シート!$I$6,AC2,1))</f>
        <v/>
      </c>
      <c r="AD18" s="454"/>
      <c r="AE18" s="453" t="str">
        <f>IF(入力シート!$I$6="","",MID(入力シート!$I$6,AE2,1))</f>
        <v/>
      </c>
      <c r="AF18" s="454"/>
      <c r="AG18" s="453" t="str">
        <f>IF(入力シート!$I$6="","",MID(入力シート!$I$6,AG2,1))</f>
        <v/>
      </c>
      <c r="AH18" s="454"/>
      <c r="AI18" s="453" t="str">
        <f>IF(入力シート!$I$6="","",MID(入力シート!$I$6,AI2,1))</f>
        <v/>
      </c>
      <c r="AJ18" s="454"/>
      <c r="AK18" s="453" t="str">
        <f>IF(入力シート!$I$6="","",MID(入力シート!$I$6,AK2,1))</f>
        <v/>
      </c>
      <c r="AL18" s="454"/>
      <c r="AM18" s="453" t="str">
        <f>IF(入力シート!$I$6="","",MID(入力シート!$I$6,AM2,1))</f>
        <v/>
      </c>
      <c r="AN18" s="454"/>
      <c r="AO18" s="453" t="str">
        <f>IF(入力シート!$I$6="","",MID(入力シート!$I$6,AO2,1))</f>
        <v/>
      </c>
      <c r="AP18" s="454"/>
      <c r="AQ18" s="453" t="str">
        <f>IF(入力シート!$I$6="","",MID(入力シート!$I$6,AQ2,1))</f>
        <v/>
      </c>
      <c r="AR18" s="454"/>
      <c r="AS18" s="453" t="str">
        <f>IF(入力シート!$I$6="","",MID(入力シート!$I$6,AS2,1))</f>
        <v/>
      </c>
      <c r="AT18" s="454"/>
      <c r="AU18" s="453" t="str">
        <f>IF(入力シート!$I$6="","",MID(入力シート!$I$6,AU2,1))</f>
        <v/>
      </c>
      <c r="AV18" s="454"/>
      <c r="AW18" s="453" t="str">
        <f>IF(入力シート!$I$6="","",MID(入力シート!$I$6,AW2,1))</f>
        <v/>
      </c>
      <c r="AX18" s="454"/>
      <c r="AY18" s="449" t="str">
        <f>IF(入力シート!$I$6="","",MID(入力シート!$I$6,AY2,1))</f>
        <v/>
      </c>
      <c r="AZ18" s="449"/>
      <c r="BA18" s="449" t="str">
        <f>IF(入力シート!$I$6="","",MID(入力シート!$I$6,BA2,1))</f>
        <v/>
      </c>
      <c r="BB18" s="449"/>
      <c r="BC18" s="449" t="str">
        <f>IF(入力シート!$I$6="","",MID(入力シート!$I$6,BC2,1))</f>
        <v/>
      </c>
      <c r="BD18" s="449"/>
      <c r="BE18" s="449" t="str">
        <f>IF(入力シート!$I$6="","",MID(入力シート!$I$6,BE2,1))</f>
        <v/>
      </c>
      <c r="BF18" s="449"/>
      <c r="BG18" s="449" t="str">
        <f>IF(入力シート!$I$6="","",MID(入力シート!$I$6,BG2,1))</f>
        <v/>
      </c>
      <c r="BH18" s="449"/>
      <c r="BI18" s="449" t="str">
        <f>IF(入力シート!$I$6="","",MID(入力シート!$I$6,BI2,1))</f>
        <v/>
      </c>
      <c r="BJ18" s="449"/>
      <c r="BK18" s="449" t="str">
        <f>IF(入力シート!$I$6="","",MID(入力シート!$I$6,BK2,1))</f>
        <v/>
      </c>
      <c r="BL18" s="449"/>
      <c r="BM18" s="449" t="str">
        <f>IF(入力シート!$I$6="","",MID(入力シート!$I$6,BM2,1))</f>
        <v/>
      </c>
      <c r="BN18" s="455"/>
    </row>
    <row r="19" spans="2:139" ht="12" customHeight="1" thickBot="1">
      <c r="B19" s="500"/>
      <c r="C19" s="501"/>
      <c r="D19" s="501"/>
      <c r="E19" s="501"/>
      <c r="F19" s="501"/>
      <c r="G19" s="501"/>
      <c r="H19" s="501"/>
      <c r="I19" s="501"/>
      <c r="J19" s="501"/>
      <c r="K19" s="513"/>
      <c r="L19" s="532"/>
      <c r="M19" s="534"/>
      <c r="N19" s="443"/>
      <c r="O19" s="442"/>
      <c r="P19" s="443"/>
      <c r="Q19" s="442"/>
      <c r="R19" s="443"/>
      <c r="S19" s="442"/>
      <c r="T19" s="443"/>
      <c r="U19" s="442"/>
      <c r="V19" s="443"/>
      <c r="W19" s="442"/>
      <c r="X19" s="443"/>
      <c r="Y19" s="442"/>
      <c r="Z19" s="443"/>
      <c r="AA19" s="442"/>
      <c r="AB19" s="443"/>
      <c r="AC19" s="442"/>
      <c r="AD19" s="443"/>
      <c r="AE19" s="442"/>
      <c r="AF19" s="443"/>
      <c r="AG19" s="442"/>
      <c r="AH19" s="443"/>
      <c r="AI19" s="442"/>
      <c r="AJ19" s="443"/>
      <c r="AK19" s="442"/>
      <c r="AL19" s="443"/>
      <c r="AM19" s="442"/>
      <c r="AN19" s="443"/>
      <c r="AO19" s="442"/>
      <c r="AP19" s="443"/>
      <c r="AQ19" s="442"/>
      <c r="AR19" s="443"/>
      <c r="AS19" s="442"/>
      <c r="AT19" s="443"/>
      <c r="AU19" s="442"/>
      <c r="AV19" s="443"/>
      <c r="AW19" s="442"/>
      <c r="AX19" s="443"/>
      <c r="AY19" s="450"/>
      <c r="AZ19" s="450"/>
      <c r="BA19" s="450"/>
      <c r="BB19" s="450"/>
      <c r="BC19" s="450"/>
      <c r="BD19" s="450"/>
      <c r="BE19" s="450"/>
      <c r="BF19" s="450"/>
      <c r="BG19" s="450"/>
      <c r="BH19" s="450"/>
      <c r="BI19" s="450"/>
      <c r="BJ19" s="450"/>
      <c r="BK19" s="450"/>
      <c r="BL19" s="450"/>
      <c r="BM19" s="450"/>
      <c r="BN19" s="456"/>
    </row>
    <row r="20" spans="2:139" ht="12" customHeight="1" thickBot="1">
      <c r="B20" s="495" t="s">
        <v>102</v>
      </c>
      <c r="C20" s="496"/>
      <c r="D20" s="496"/>
      <c r="E20" s="496"/>
      <c r="F20" s="496"/>
      <c r="G20" s="496"/>
      <c r="H20" s="496"/>
      <c r="I20" s="496"/>
      <c r="J20" s="496"/>
      <c r="K20" s="496"/>
      <c r="L20" s="536" t="s">
        <v>103</v>
      </c>
      <c r="M20" s="537"/>
      <c r="N20" s="537"/>
      <c r="O20" s="537"/>
      <c r="P20" s="538"/>
      <c r="Q20" s="542" t="str">
        <f>IF(入力シート!$I$10="","",MID(入力シート!$I$10,M1,1))</f>
        <v/>
      </c>
      <c r="R20" s="447" t="str">
        <f>IF(入力シート!$I$10="","",MID(入力シート!$I$10,N1,1))</f>
        <v/>
      </c>
      <c r="S20" s="447" t="str">
        <f>IF(入力シート!$I$10="","",MID(入力シート!$I$10,O1,1))</f>
        <v/>
      </c>
      <c r="T20" s="447" t="str">
        <f>IF(入力シート!$I$10="","",MID(入力シート!$I$10,P1,1))</f>
        <v/>
      </c>
      <c r="U20" s="447" t="str">
        <f>IF(入力シート!$I$10="","",MID(入力シート!$I$10,Q1,1))</f>
        <v/>
      </c>
      <c r="V20" s="447" t="str">
        <f>IF(入力シート!$I$10="","",MID(入力シート!$I$10,R1,1))</f>
        <v/>
      </c>
      <c r="W20" s="447" t="str">
        <f>IF(入力シート!$I$10="","",MID(入力シート!$I$10,S1,1))</f>
        <v/>
      </c>
      <c r="X20" s="447" t="str">
        <f>IF(入力シート!$I$10="","",MID(入力シート!$I$10,T1,1))</f>
        <v/>
      </c>
      <c r="Y20" s="447" t="str">
        <f>IF(入力シート!$I$10="","",MID(入力シート!$I$10,U1,1))</f>
        <v/>
      </c>
      <c r="Z20" s="447" t="str">
        <f>IF(入力シート!$I$10="","",MID(入力シート!$I$10,V1,1))</f>
        <v/>
      </c>
      <c r="AA20" s="447" t="str">
        <f>IF(入力シート!$I$10="","",MID(入力シート!$I$10,W1,1))</f>
        <v/>
      </c>
      <c r="AB20" s="447" t="str">
        <f>IF(入力シート!$I$10="","",MID(入力シート!$I$10,X1,1))</f>
        <v/>
      </c>
      <c r="AC20" s="447" t="str">
        <f>IF(入力シート!$I$10="","",MID(入力シート!$I$10,Y1,1))</f>
        <v/>
      </c>
      <c r="AD20" s="447" t="str">
        <f>IF(入力シート!$I$10="","",MID(入力シート!$I$10,Z1,1))</f>
        <v/>
      </c>
      <c r="AE20" s="447" t="str">
        <f>IF(入力シート!$I$10="","",MID(入力シート!$I$10,AA1,1))</f>
        <v/>
      </c>
      <c r="AF20" s="447" t="str">
        <f>IF(入力シート!$I$10="","",MID(入力シート!$I$10,AB1,1))</f>
        <v/>
      </c>
      <c r="AG20" s="447" t="str">
        <f>IF(入力シート!$I$10="","",MID(入力シート!$I$10,AC1,1))</f>
        <v/>
      </c>
      <c r="AH20" s="447" t="str">
        <f>IF(入力シート!$I$10="","",MID(入力シート!$I$10,AD1,1))</f>
        <v/>
      </c>
      <c r="AI20" s="447" t="str">
        <f>IF(入力シート!$I$10="","",MID(入力シート!$I$10,AE1,1))</f>
        <v/>
      </c>
      <c r="AJ20" s="447" t="str">
        <f>IF(入力シート!$I$10="","",MID(入力シート!$I$10,AF1,1))</f>
        <v/>
      </c>
      <c r="AK20" s="447" t="str">
        <f>IF(入力シート!$I$10="","",MID(入力シート!$I$10,AG1,1))</f>
        <v/>
      </c>
      <c r="AL20" s="447" t="str">
        <f>IF(入力シート!$I$10="","",MID(入力シート!$I$10,AH1,1))</f>
        <v/>
      </c>
      <c r="AM20" s="447" t="str">
        <f>IF(入力シート!$I$10="","",MID(入力シート!$I$10,AI1,1))</f>
        <v/>
      </c>
      <c r="AN20" s="447" t="str">
        <f>IF(入力シート!$I$10="","",MID(入力シート!$I$10,AJ1,1))</f>
        <v/>
      </c>
      <c r="AO20" s="447" t="str">
        <f>IF(入力シート!$I$10="","",MID(入力シート!$I$10,AK1,1))</f>
        <v/>
      </c>
      <c r="AP20" s="447" t="str">
        <f>IF(入力シート!$I$10="","",MID(入力シート!$I$10,AL1,1))</f>
        <v/>
      </c>
      <c r="AQ20" s="447" t="str">
        <f>IF(入力シート!$I$10="","",MID(入力シート!$I$10,AM1,1))</f>
        <v/>
      </c>
      <c r="AR20" s="447" t="str">
        <f>IF(入力シート!$I$10="","",MID(入力シート!$I$10,AN1,1))</f>
        <v/>
      </c>
      <c r="AS20" s="451" t="str">
        <f>IF(入力シート!$I$10="","",MID(入力シート!$I$10,AO1,1))</f>
        <v/>
      </c>
      <c r="AT20" s="678" t="str">
        <f>IF(入力シート!$I$10="","",MID(入力シート!$I$10,AP1,1))</f>
        <v/>
      </c>
      <c r="AU20" s="104"/>
      <c r="AV20" s="104"/>
      <c r="AW20" s="104"/>
      <c r="AX20" s="104"/>
      <c r="AY20" s="104"/>
      <c r="AZ20" s="104"/>
      <c r="BA20" s="104"/>
      <c r="BB20" s="104"/>
      <c r="BC20" s="104"/>
    </row>
    <row r="21" spans="2:139" ht="12" customHeight="1" thickBot="1">
      <c r="B21" s="495"/>
      <c r="C21" s="496"/>
      <c r="D21" s="496"/>
      <c r="E21" s="496"/>
      <c r="F21" s="496"/>
      <c r="G21" s="496"/>
      <c r="H21" s="496"/>
      <c r="I21" s="496"/>
      <c r="J21" s="496"/>
      <c r="K21" s="496"/>
      <c r="L21" s="539"/>
      <c r="M21" s="540"/>
      <c r="N21" s="540"/>
      <c r="O21" s="540"/>
      <c r="P21" s="541"/>
      <c r="Q21" s="542"/>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6"/>
      <c r="AT21" s="679"/>
      <c r="AU21" s="104"/>
      <c r="AV21" s="104"/>
      <c r="AW21" s="104"/>
      <c r="AX21" s="104"/>
      <c r="AY21" s="104"/>
      <c r="AZ21" s="104"/>
      <c r="BA21" s="104"/>
      <c r="BB21" s="104"/>
      <c r="BC21" s="104"/>
      <c r="BD21" s="104"/>
      <c r="BE21" s="475" t="s">
        <v>101</v>
      </c>
      <c r="BF21" s="475"/>
      <c r="BG21" s="475"/>
      <c r="BH21" s="475"/>
      <c r="BI21" s="475"/>
      <c r="BJ21" s="475"/>
      <c r="BK21" s="475"/>
      <c r="BL21" s="475"/>
    </row>
    <row r="22" spans="2:139" ht="12" customHeight="1" thickBot="1">
      <c r="B22" s="495"/>
      <c r="C22" s="496"/>
      <c r="D22" s="496"/>
      <c r="E22" s="496"/>
      <c r="F22" s="496"/>
      <c r="G22" s="496"/>
      <c r="H22" s="496"/>
      <c r="I22" s="496"/>
      <c r="J22" s="496"/>
      <c r="K22" s="496"/>
      <c r="L22" s="536" t="s">
        <v>107</v>
      </c>
      <c r="M22" s="537"/>
      <c r="N22" s="537"/>
      <c r="O22" s="537"/>
      <c r="P22" s="538"/>
      <c r="Q22" s="551" t="str">
        <f>IF(入力シート!$I$9="","",MID(入力シート!$I$9,M2,1))</f>
        <v/>
      </c>
      <c r="R22" s="552"/>
      <c r="S22" s="553" t="str">
        <f>IF(入力シート!$I$9="","",MID(入力シート!$I$9,O2,1))</f>
        <v/>
      </c>
      <c r="T22" s="552"/>
      <c r="U22" s="553" t="str">
        <f>IF(入力シート!$I$9="","",MID(入力シート!$I$9,Q2,1))</f>
        <v/>
      </c>
      <c r="V22" s="552"/>
      <c r="W22" s="553" t="str">
        <f>IF(入力シート!$I$9="","",MID(入力シート!$I$9,S2,1))</f>
        <v/>
      </c>
      <c r="X22" s="552"/>
      <c r="Y22" s="535" t="str">
        <f>IF(入力シート!$I$9="","",MID(入力シート!$I$9,U2,1))</f>
        <v/>
      </c>
      <c r="Z22" s="535"/>
      <c r="AA22" s="535" t="str">
        <f>IF(入力シート!$I$9="","",MID(入力シート!$I$9,W2,1))</f>
        <v/>
      </c>
      <c r="AB22" s="535"/>
      <c r="AC22" s="535" t="str">
        <f>IF(入力シート!$I$9="","",MID(入力シート!$I$9,Y2,1))</f>
        <v/>
      </c>
      <c r="AD22" s="535"/>
      <c r="AE22" s="535" t="str">
        <f>IF(入力シート!$I$9="","",MID(入力シート!$I$9,AA2,1))</f>
        <v/>
      </c>
      <c r="AF22" s="535"/>
      <c r="AG22" s="535" t="str">
        <f>IF(入力シート!$I$9="","",MID(入力シート!$I$9,AC2,1))</f>
        <v/>
      </c>
      <c r="AH22" s="535"/>
      <c r="AI22" s="535" t="str">
        <f>IF(入力シート!$I$9="","",MID(入力シート!$I$9,AE2,1))</f>
        <v/>
      </c>
      <c r="AJ22" s="535"/>
      <c r="AK22" s="535" t="str">
        <f>IF(入力シート!$I$9="","",MID(入力シート!$I$9,AG2,1))</f>
        <v/>
      </c>
      <c r="AL22" s="535"/>
      <c r="AM22" s="535" t="str">
        <f>IF(入力シート!$I$9="","",MID(入力シート!$I$9,AI2,1))</f>
        <v/>
      </c>
      <c r="AN22" s="535"/>
      <c r="AO22" s="535" t="str">
        <f>IF(入力シート!$I$9="","",MID(入力シート!$I$9,AK2,1))</f>
        <v/>
      </c>
      <c r="AP22" s="535"/>
      <c r="AQ22" s="535" t="str">
        <f>IF(入力シート!$I$9="","",MID(入力シート!$I$9,AM2,1))</f>
        <v/>
      </c>
      <c r="AR22" s="535"/>
      <c r="AS22" s="440" t="str">
        <f>IF(入力シート!$I$9="","",MID(入力シート!$I$9,AO2,1))</f>
        <v/>
      </c>
      <c r="AT22" s="491"/>
      <c r="AU22" s="104"/>
      <c r="AV22" s="104"/>
      <c r="AW22" s="104"/>
      <c r="AX22" s="104"/>
      <c r="AY22" s="104"/>
      <c r="AZ22" s="104"/>
      <c r="BA22" s="104"/>
      <c r="BB22" s="104"/>
      <c r="BC22" s="104"/>
      <c r="BE22" s="114"/>
      <c r="BF22" s="174" t="s">
        <v>104</v>
      </c>
      <c r="BG22" s="174"/>
      <c r="BH22" s="174"/>
      <c r="BI22" s="174" t="s">
        <v>105</v>
      </c>
      <c r="BJ22" s="174"/>
    </row>
    <row r="23" spans="2:139" ht="12" customHeight="1" thickBot="1">
      <c r="B23" s="495"/>
      <c r="C23" s="496"/>
      <c r="D23" s="496"/>
      <c r="E23" s="496"/>
      <c r="F23" s="496"/>
      <c r="G23" s="496"/>
      <c r="H23" s="496"/>
      <c r="I23" s="496"/>
      <c r="J23" s="496"/>
      <c r="K23" s="496"/>
      <c r="L23" s="539"/>
      <c r="M23" s="540"/>
      <c r="N23" s="540"/>
      <c r="O23" s="540"/>
      <c r="P23" s="541"/>
      <c r="Q23" s="549"/>
      <c r="R23" s="441"/>
      <c r="S23" s="440"/>
      <c r="T23" s="441"/>
      <c r="U23" s="440"/>
      <c r="V23" s="441"/>
      <c r="W23" s="440"/>
      <c r="X23" s="441"/>
      <c r="Y23" s="444"/>
      <c r="Z23" s="444"/>
      <c r="AA23" s="444"/>
      <c r="AB23" s="444"/>
      <c r="AC23" s="444"/>
      <c r="AD23" s="444"/>
      <c r="AE23" s="444"/>
      <c r="AF23" s="444"/>
      <c r="AG23" s="444"/>
      <c r="AH23" s="444"/>
      <c r="AI23" s="444"/>
      <c r="AJ23" s="444"/>
      <c r="AK23" s="444"/>
      <c r="AL23" s="444"/>
      <c r="AM23" s="444"/>
      <c r="AN23" s="444"/>
      <c r="AO23" s="444"/>
      <c r="AP23" s="444"/>
      <c r="AQ23" s="444"/>
      <c r="AR23" s="444"/>
      <c r="AS23" s="442"/>
      <c r="AT23" s="492"/>
      <c r="AU23" s="113"/>
      <c r="AV23" s="113"/>
      <c r="AW23" s="113"/>
      <c r="AX23" s="113"/>
      <c r="AY23" s="113"/>
      <c r="AZ23" s="113"/>
      <c r="BA23" s="113"/>
      <c r="BB23" s="113"/>
      <c r="BC23" s="113"/>
      <c r="BD23" s="113"/>
      <c r="BE23" s="114"/>
      <c r="BF23" s="174" t="s">
        <v>106</v>
      </c>
      <c r="BG23" s="174"/>
      <c r="BH23" s="174"/>
      <c r="BI23" s="174" t="s">
        <v>303</v>
      </c>
      <c r="BJ23" s="174"/>
    </row>
    <row r="24" spans="2:139" ht="12" customHeight="1">
      <c r="B24" s="495"/>
      <c r="C24" s="496"/>
      <c r="D24" s="496"/>
      <c r="E24" s="496"/>
      <c r="F24" s="496"/>
      <c r="G24" s="496"/>
      <c r="H24" s="496"/>
      <c r="I24" s="496"/>
      <c r="J24" s="496"/>
      <c r="K24" s="496"/>
      <c r="L24" s="543" t="s">
        <v>111</v>
      </c>
      <c r="M24" s="544"/>
      <c r="N24" s="544"/>
      <c r="O24" s="544"/>
      <c r="P24" s="545"/>
      <c r="Q24" s="549" t="str">
        <f>IF(入力シート!$I$8="","",MID(入力シート!$I$8,M2,1))</f>
        <v/>
      </c>
      <c r="R24" s="441"/>
      <c r="S24" s="440" t="str">
        <f>IF(入力シート!$I$8="","",MID(入力シート!$I$8,O2,1))</f>
        <v/>
      </c>
      <c r="T24" s="441"/>
      <c r="U24" s="440" t="str">
        <f>IF(入力シート!$I$8="","",MID(入力シート!$I$8,Q2,1))</f>
        <v/>
      </c>
      <c r="V24" s="441"/>
      <c r="W24" s="440" t="str">
        <f>IF(入力シート!$I$8="","",MID(入力シート!$I$8,S2,1))</f>
        <v/>
      </c>
      <c r="X24" s="441"/>
      <c r="Y24" s="444" t="str">
        <f>IF(入力シート!$I$8="","",MID(入力シート!$I$8,U2,1))</f>
        <v/>
      </c>
      <c r="Z24" s="444"/>
      <c r="AA24" s="444" t="str">
        <f>IF(入力シート!$I$8="","",MID(入力シート!$I$8,W2,1))</f>
        <v/>
      </c>
      <c r="AB24" s="444"/>
      <c r="AC24" s="444" t="str">
        <f>IF(入力シート!$I$8="","",MID(入力シート!$I$8,Y2,1))</f>
        <v/>
      </c>
      <c r="AD24" s="444"/>
      <c r="AE24" s="444" t="str">
        <f>IF(入力シート!$I$8="","",MID(入力シート!$I$8,AA2,1))</f>
        <v/>
      </c>
      <c r="AF24" s="444"/>
      <c r="AG24" s="440" t="str">
        <f>IF(入力シート!$I$8="","",MID(入力シート!$I$8,AC2,1))</f>
        <v/>
      </c>
      <c r="AH24" s="441"/>
      <c r="AI24" s="440" t="str">
        <f>IF(入力シート!$I$8="","",MID(入力シート!$I$8,AE2,1))</f>
        <v/>
      </c>
      <c r="AJ24" s="441"/>
      <c r="AK24" s="440" t="str">
        <f>IF(入力シート!$I$8="","",MID(入力シート!$I$8,AG2,1))</f>
        <v/>
      </c>
      <c r="AL24" s="441"/>
      <c r="AM24" s="444" t="str">
        <f>IF(入力シート!$I$8="","",MID(入力シート!$I$8,AI2,1))</f>
        <v/>
      </c>
      <c r="AN24" s="444"/>
      <c r="AO24" s="444" t="str">
        <f>IF(入力シート!$I$8="","",MID(入力シート!$I$8,AK2,1))</f>
        <v/>
      </c>
      <c r="AP24" s="444"/>
      <c r="AQ24" s="444" t="str">
        <f>IF(入力シート!$I$8="","",MID(入力シート!$I$8,AM2,1))</f>
        <v/>
      </c>
      <c r="AR24" s="444"/>
      <c r="AS24" s="444" t="str">
        <f>IF(入力シート!$I$8="","",MID(入力シート!$I$8,AO2,1))</f>
        <v/>
      </c>
      <c r="AT24" s="440"/>
      <c r="AU24" s="115"/>
      <c r="AV24" s="116"/>
      <c r="AW24" s="116"/>
      <c r="AX24" s="116"/>
      <c r="AY24" s="116"/>
      <c r="AZ24" s="116"/>
      <c r="BA24" s="116"/>
      <c r="BB24" s="116"/>
      <c r="BC24" s="113"/>
      <c r="BD24" s="113"/>
      <c r="BE24" s="110"/>
      <c r="BF24" s="174" t="s">
        <v>108</v>
      </c>
      <c r="BG24" s="174"/>
      <c r="BH24" s="174"/>
      <c r="BI24" s="174" t="s">
        <v>304</v>
      </c>
      <c r="BJ24" s="174"/>
    </row>
    <row r="25" spans="2:139" ht="12" customHeight="1" thickBot="1">
      <c r="B25" s="505"/>
      <c r="C25" s="506"/>
      <c r="D25" s="506"/>
      <c r="E25" s="506"/>
      <c r="F25" s="506"/>
      <c r="G25" s="506"/>
      <c r="H25" s="506"/>
      <c r="I25" s="506"/>
      <c r="J25" s="506"/>
      <c r="K25" s="506"/>
      <c r="L25" s="546"/>
      <c r="M25" s="547"/>
      <c r="N25" s="547"/>
      <c r="O25" s="547"/>
      <c r="P25" s="548"/>
      <c r="Q25" s="550"/>
      <c r="R25" s="443"/>
      <c r="S25" s="442"/>
      <c r="T25" s="443"/>
      <c r="U25" s="442"/>
      <c r="V25" s="443"/>
      <c r="W25" s="442"/>
      <c r="X25" s="443"/>
      <c r="Y25" s="448"/>
      <c r="Z25" s="448"/>
      <c r="AA25" s="448"/>
      <c r="AB25" s="448"/>
      <c r="AC25" s="448"/>
      <c r="AD25" s="448"/>
      <c r="AE25" s="448"/>
      <c r="AF25" s="448"/>
      <c r="AG25" s="442"/>
      <c r="AH25" s="443"/>
      <c r="AI25" s="442"/>
      <c r="AJ25" s="443"/>
      <c r="AK25" s="442"/>
      <c r="AL25" s="443"/>
      <c r="AM25" s="448"/>
      <c r="AN25" s="448"/>
      <c r="AO25" s="448"/>
      <c r="AP25" s="448"/>
      <c r="AQ25" s="448"/>
      <c r="AR25" s="448"/>
      <c r="AS25" s="448"/>
      <c r="AT25" s="442"/>
      <c r="AU25" s="115"/>
      <c r="AV25" s="116"/>
      <c r="AW25" s="116"/>
      <c r="AX25" s="116"/>
      <c r="AY25" s="116"/>
      <c r="AZ25" s="116"/>
      <c r="BA25" s="116"/>
      <c r="BB25" s="116"/>
      <c r="BC25" s="113"/>
      <c r="BD25" s="113"/>
      <c r="BE25" s="110"/>
      <c r="BF25" s="174" t="s">
        <v>109</v>
      </c>
      <c r="BG25" s="174"/>
      <c r="BH25" s="174"/>
      <c r="BI25" s="174" t="s">
        <v>110</v>
      </c>
      <c r="BJ25" s="174"/>
    </row>
    <row r="26" spans="2:139" ht="12" customHeight="1">
      <c r="B26" s="493" t="s">
        <v>117</v>
      </c>
      <c r="C26" s="494"/>
      <c r="D26" s="494"/>
      <c r="E26" s="494"/>
      <c r="F26" s="494"/>
      <c r="G26" s="494"/>
      <c r="H26" s="494"/>
      <c r="I26" s="494"/>
      <c r="J26" s="494"/>
      <c r="K26" s="503"/>
      <c r="L26" s="554" t="s">
        <v>11</v>
      </c>
      <c r="M26" s="555"/>
      <c r="N26" s="555"/>
      <c r="O26" s="555"/>
      <c r="P26" s="556"/>
      <c r="Q26" s="560" t="str">
        <f>IF(入力シート!$I$11="","",MID(入力シート!$I$11,1,1))</f>
        <v/>
      </c>
      <c r="R26" s="441"/>
      <c r="S26" s="440" t="str">
        <f>IF(入力シート!$I$11="","",MID(入力シート!$I$11,2,1))</f>
        <v/>
      </c>
      <c r="T26" s="441"/>
      <c r="U26" s="440" t="str">
        <f>IF(入力シート!$I$11="","",MID(入力シート!$I$11,3,1))</f>
        <v/>
      </c>
      <c r="V26" s="441"/>
      <c r="W26" s="564" t="s">
        <v>242</v>
      </c>
      <c r="X26" s="565"/>
      <c r="Y26" s="444" t="str">
        <f>IF(入力シート!$L$11="","",MID(入力シート!$L$11,1,1))</f>
        <v/>
      </c>
      <c r="Z26" s="444"/>
      <c r="AA26" s="444" t="str">
        <f>IF(入力シート!$L$11="","",MID(入力シート!$L$11,2,1))</f>
        <v/>
      </c>
      <c r="AB26" s="444"/>
      <c r="AC26" s="444" t="str">
        <f>IF(入力シート!$L$11="","",MID(入力シート!$L$11,3,1))</f>
        <v/>
      </c>
      <c r="AD26" s="444"/>
      <c r="AE26" s="444" t="str">
        <f>IF(入力シート!$L$11="","",MID(入力シート!$L$11,4,1))</f>
        <v/>
      </c>
      <c r="AF26" s="482"/>
      <c r="BF26" s="174" t="s">
        <v>113</v>
      </c>
      <c r="BG26" s="174"/>
      <c r="BH26" s="174"/>
      <c r="BI26" s="174" t="s">
        <v>114</v>
      </c>
      <c r="BJ26" s="174"/>
    </row>
    <row r="27" spans="2:139" ht="12" customHeight="1" thickBot="1">
      <c r="B27" s="495"/>
      <c r="C27" s="496"/>
      <c r="D27" s="496"/>
      <c r="E27" s="496"/>
      <c r="F27" s="496"/>
      <c r="G27" s="496"/>
      <c r="H27" s="496"/>
      <c r="I27" s="496"/>
      <c r="J27" s="496"/>
      <c r="K27" s="504"/>
      <c r="L27" s="557"/>
      <c r="M27" s="558"/>
      <c r="N27" s="558"/>
      <c r="O27" s="558"/>
      <c r="P27" s="559"/>
      <c r="Q27" s="561"/>
      <c r="R27" s="562"/>
      <c r="S27" s="563"/>
      <c r="T27" s="562"/>
      <c r="U27" s="563"/>
      <c r="V27" s="562"/>
      <c r="W27" s="566"/>
      <c r="X27" s="567"/>
      <c r="Y27" s="445"/>
      <c r="Z27" s="445"/>
      <c r="AA27" s="445"/>
      <c r="AB27" s="445"/>
      <c r="AC27" s="445"/>
      <c r="AD27" s="445"/>
      <c r="AE27" s="445"/>
      <c r="AF27" s="582"/>
      <c r="AG27" s="117"/>
      <c r="AH27" s="117"/>
      <c r="AI27" s="117"/>
      <c r="AJ27" s="117"/>
      <c r="AK27" s="117"/>
      <c r="AL27" s="117"/>
      <c r="AM27" s="117"/>
      <c r="AN27" s="117"/>
      <c r="AO27" s="117"/>
      <c r="AP27" s="117"/>
      <c r="AQ27" s="117"/>
      <c r="AY27" s="117"/>
      <c r="AZ27" s="117"/>
      <c r="BA27" s="117"/>
      <c r="BB27" s="117"/>
      <c r="BC27" s="104"/>
      <c r="BD27" s="104"/>
      <c r="BF27" s="174" t="s">
        <v>115</v>
      </c>
      <c r="BG27" s="174"/>
      <c r="BH27" s="174"/>
      <c r="BI27" s="174" t="s">
        <v>116</v>
      </c>
      <c r="BJ27" s="174"/>
      <c r="CF27" s="118"/>
    </row>
    <row r="28" spans="2:139" ht="12" customHeight="1">
      <c r="B28" s="495"/>
      <c r="C28" s="496"/>
      <c r="D28" s="496"/>
      <c r="E28" s="496"/>
      <c r="F28" s="496"/>
      <c r="G28" s="496"/>
      <c r="H28" s="496"/>
      <c r="I28" s="496"/>
      <c r="J28" s="496"/>
      <c r="K28" s="504"/>
      <c r="L28" s="554" t="s">
        <v>16</v>
      </c>
      <c r="M28" s="555"/>
      <c r="N28" s="555"/>
      <c r="O28" s="555"/>
      <c r="P28" s="556"/>
      <c r="Q28" s="549" t="str">
        <f>IF(入力シート!$I$14="","",MID(入力シート!$I$14,M2,1))</f>
        <v/>
      </c>
      <c r="R28" s="441"/>
      <c r="S28" s="440" t="str">
        <f>IF(入力シート!$I$14="","",MID(入力シート!$I$14,O2,1))</f>
        <v/>
      </c>
      <c r="T28" s="441"/>
      <c r="U28" s="440" t="str">
        <f>IF(入力シート!$I$14="","",MID(入力シート!$I$14,Q2,1))</f>
        <v/>
      </c>
      <c r="V28" s="441"/>
      <c r="W28" s="440" t="str">
        <f>IF(入力シート!$I$14="","",MID(入力シート!$I$14,S2,1))</f>
        <v/>
      </c>
      <c r="X28" s="441"/>
      <c r="Y28" s="444" t="str">
        <f>IF(入力シート!$I$14="","",MID(入力シート!$I$14,U2,1))</f>
        <v/>
      </c>
      <c r="Z28" s="444"/>
      <c r="AA28" s="444" t="str">
        <f>IF(入力シート!$I$14="","",MID(入力シート!$I$14,W2,1))</f>
        <v/>
      </c>
      <c r="AB28" s="444"/>
      <c r="AC28" s="444" t="str">
        <f>IF(入力シート!$I$14="","",MID(入力シート!$I$14,Y2,1))</f>
        <v/>
      </c>
      <c r="AD28" s="444"/>
      <c r="AE28" s="444" t="str">
        <f>IF(入力シート!$I$14="","",MID(入力シート!$I$14,AA2,1))</f>
        <v/>
      </c>
      <c r="AF28" s="444"/>
      <c r="AG28" s="444" t="str">
        <f>IF(入力シート!$I$14="","",MID(入力シート!$I$14,AC2,1))</f>
        <v/>
      </c>
      <c r="AH28" s="444"/>
      <c r="AI28" s="444" t="str">
        <f>IF(入力シート!$I$14="","",MID(入力シート!$I$14,AE2,1))</f>
        <v/>
      </c>
      <c r="AJ28" s="444"/>
      <c r="AK28" s="444" t="str">
        <f>IF(入力シート!$I$14="","",MID(入力シート!$I$14,AG2,1))</f>
        <v/>
      </c>
      <c r="AL28" s="444"/>
      <c r="AM28" s="444" t="str">
        <f>IF(入力シート!$I$14="","",MID(入力シート!$I$14,AI2,1))</f>
        <v/>
      </c>
      <c r="AN28" s="444"/>
      <c r="AO28" s="440" t="str">
        <f>IF(入力シート!$I$14="","",MID(入力シート!$I$14,AK2,1))</f>
        <v/>
      </c>
      <c r="AP28" s="491"/>
      <c r="BF28" s="174" t="s">
        <v>118</v>
      </c>
      <c r="BG28" s="174"/>
      <c r="BH28" s="174"/>
      <c r="BI28" s="174" t="s">
        <v>119</v>
      </c>
      <c r="BJ28" s="174"/>
    </row>
    <row r="29" spans="2:139" ht="12" customHeight="1" thickBot="1">
      <c r="B29" s="495"/>
      <c r="C29" s="496"/>
      <c r="D29" s="496"/>
      <c r="E29" s="496"/>
      <c r="F29" s="496"/>
      <c r="G29" s="496"/>
      <c r="H29" s="496"/>
      <c r="I29" s="496"/>
      <c r="J29" s="496"/>
      <c r="K29" s="504"/>
      <c r="L29" s="557"/>
      <c r="M29" s="558"/>
      <c r="N29" s="558"/>
      <c r="O29" s="558"/>
      <c r="P29" s="559"/>
      <c r="Q29" s="550"/>
      <c r="R29" s="443"/>
      <c r="S29" s="442"/>
      <c r="T29" s="443"/>
      <c r="U29" s="442"/>
      <c r="V29" s="443"/>
      <c r="W29" s="442"/>
      <c r="X29" s="443"/>
      <c r="Y29" s="448"/>
      <c r="Z29" s="448"/>
      <c r="AA29" s="448"/>
      <c r="AB29" s="448"/>
      <c r="AC29" s="448"/>
      <c r="AD29" s="448"/>
      <c r="AE29" s="448"/>
      <c r="AF29" s="448"/>
      <c r="AG29" s="448"/>
      <c r="AH29" s="448"/>
      <c r="AI29" s="448"/>
      <c r="AJ29" s="448"/>
      <c r="AK29" s="448"/>
      <c r="AL29" s="448"/>
      <c r="AM29" s="448"/>
      <c r="AN29" s="448"/>
      <c r="AO29" s="442"/>
      <c r="AP29" s="492"/>
    </row>
    <row r="30" spans="2:139" ht="12" customHeight="1">
      <c r="B30" s="495"/>
      <c r="C30" s="496"/>
      <c r="D30" s="496"/>
      <c r="E30" s="496"/>
      <c r="F30" s="496"/>
      <c r="G30" s="496"/>
      <c r="H30" s="496"/>
      <c r="I30" s="496"/>
      <c r="J30" s="496"/>
      <c r="K30" s="504"/>
      <c r="L30" s="568" t="s">
        <v>17</v>
      </c>
      <c r="M30" s="569"/>
      <c r="N30" s="569"/>
      <c r="O30" s="569"/>
      <c r="P30" s="579"/>
      <c r="Q30" s="549" t="str">
        <f>IF(入力シート!$V$14="","",MID(入力シート!$V$14,M2,1))</f>
        <v/>
      </c>
      <c r="R30" s="441"/>
      <c r="S30" s="440" t="str">
        <f>IF(入力シート!$V$14="","",MID(入力シート!$V$14,O2,1))</f>
        <v/>
      </c>
      <c r="T30" s="441"/>
      <c r="U30" s="440" t="str">
        <f>IF(入力シート!$V$14="","",MID(入力シート!$V$14,Q2,1))</f>
        <v/>
      </c>
      <c r="V30" s="441"/>
      <c r="W30" s="440" t="str">
        <f>IF(入力シート!$V$14="","",MID(入力シート!$V$14,S2,1))</f>
        <v/>
      </c>
      <c r="X30" s="441"/>
      <c r="Y30" s="444" t="str">
        <f>IF(入力シート!$V$14="","",MID(入力シート!$V$14,U2,1))</f>
        <v/>
      </c>
      <c r="Z30" s="444"/>
      <c r="AA30" s="444" t="str">
        <f>IF(入力シート!$V$14="","",MID(入力シート!$V$14,W2,1))</f>
        <v/>
      </c>
      <c r="AB30" s="444"/>
      <c r="AC30" s="444" t="str">
        <f>IF(入力シート!$V$14="","",MID(入力シート!$V$14,Y2,1))</f>
        <v/>
      </c>
      <c r="AD30" s="444"/>
      <c r="AE30" s="444" t="str">
        <f>IF(入力シート!$V$14="","",MID(入力シート!$V$14,AA2,1))</f>
        <v/>
      </c>
      <c r="AF30" s="444"/>
      <c r="AG30" s="444" t="str">
        <f>IF(入力シート!$V$14="","",MID(入力シート!$V$14,AC2,1))</f>
        <v/>
      </c>
      <c r="AH30" s="444"/>
      <c r="AI30" s="444" t="str">
        <f>IF(入力シート!$V$14="","",MID(入力シート!$V$14,AE2,1))</f>
        <v/>
      </c>
      <c r="AJ30" s="444"/>
      <c r="AK30" s="444" t="str">
        <f>IF(入力シート!$V$14="","",MID(入力シート!$V$14,AG2,1))</f>
        <v/>
      </c>
      <c r="AL30" s="444"/>
      <c r="AM30" s="444" t="str">
        <f>IF(入力シート!$V$14="","",MID(入力シート!$V$14,AI2,1))</f>
        <v/>
      </c>
      <c r="AN30" s="444"/>
      <c r="AO30" s="440" t="str">
        <f>IF(入力シート!$V$14="","",MID(入力シート!$V$14,AK2,1))</f>
        <v/>
      </c>
      <c r="AP30" s="491"/>
    </row>
    <row r="31" spans="2:139" ht="12" customHeight="1" thickBot="1">
      <c r="B31" s="495"/>
      <c r="C31" s="496"/>
      <c r="D31" s="496"/>
      <c r="E31" s="496"/>
      <c r="F31" s="496"/>
      <c r="G31" s="496"/>
      <c r="H31" s="496"/>
      <c r="I31" s="496"/>
      <c r="J31" s="496"/>
      <c r="K31" s="504"/>
      <c r="L31" s="571"/>
      <c r="M31" s="572"/>
      <c r="N31" s="572"/>
      <c r="O31" s="572"/>
      <c r="P31" s="580"/>
      <c r="Q31" s="581"/>
      <c r="R31" s="562"/>
      <c r="S31" s="563"/>
      <c r="T31" s="562"/>
      <c r="U31" s="563"/>
      <c r="V31" s="562"/>
      <c r="W31" s="563"/>
      <c r="X31" s="562"/>
      <c r="Y31" s="445"/>
      <c r="Z31" s="445"/>
      <c r="AA31" s="445"/>
      <c r="AB31" s="445"/>
      <c r="AC31" s="445"/>
      <c r="AD31" s="445"/>
      <c r="AE31" s="445"/>
      <c r="AF31" s="445"/>
      <c r="AG31" s="445"/>
      <c r="AH31" s="445"/>
      <c r="AI31" s="445"/>
      <c r="AJ31" s="445"/>
      <c r="AK31" s="445"/>
      <c r="AL31" s="445"/>
      <c r="AM31" s="445"/>
      <c r="AN31" s="445"/>
      <c r="AO31" s="442"/>
      <c r="AP31" s="492"/>
    </row>
    <row r="32" spans="2:139" ht="12" customHeight="1">
      <c r="B32" s="495"/>
      <c r="C32" s="496"/>
      <c r="D32" s="496"/>
      <c r="E32" s="496"/>
      <c r="F32" s="496"/>
      <c r="G32" s="496"/>
      <c r="H32" s="496"/>
      <c r="I32" s="496"/>
      <c r="J32" s="496"/>
      <c r="K32" s="504"/>
      <c r="L32" s="568" t="s">
        <v>15</v>
      </c>
      <c r="M32" s="569"/>
      <c r="N32" s="569"/>
      <c r="O32" s="569"/>
      <c r="P32" s="569"/>
      <c r="Q32" s="575" t="str">
        <f>IF(入力シート!$N$13="","",MID(入力シート!$BX$12,M2,1))</f>
        <v/>
      </c>
      <c r="R32" s="576"/>
      <c r="S32" s="440" t="str">
        <f>IF(入力シート!$N$13="","",MID(入力シート!$BX$12,O2,1))</f>
        <v/>
      </c>
      <c r="T32" s="441"/>
      <c r="U32" s="440" t="str">
        <f>IF(入力シート!$N$13="","",MID(入力シート!$BX$12,Q2,1))</f>
        <v/>
      </c>
      <c r="V32" s="441"/>
      <c r="W32" s="440" t="str">
        <f>IF(入力シート!$N$13="","",MID(入力シート!$BX$12,S2,1))</f>
        <v/>
      </c>
      <c r="X32" s="441"/>
      <c r="Y32" s="440" t="str">
        <f>IF(入力シート!$N$13="","",MID(入力シート!$BX$12,U2,1))</f>
        <v/>
      </c>
      <c r="Z32" s="441"/>
      <c r="AA32" s="440" t="str">
        <f>IF(入力シート!$N$13="","",MID(入力シート!$BX$12,W2,1))</f>
        <v/>
      </c>
      <c r="AB32" s="441"/>
      <c r="AC32" s="440" t="str">
        <f>IF(入力シート!$N$13="","",MID(入力シート!$BX$12,Y2,1))</f>
        <v/>
      </c>
      <c r="AD32" s="441"/>
      <c r="AE32" s="440" t="str">
        <f>IF(入力シート!$N$13="","",MID(入力シート!$BX$12,AA2,1))</f>
        <v/>
      </c>
      <c r="AF32" s="441"/>
      <c r="AG32" s="440" t="str">
        <f>IF(入力シート!$N$13="","",MID(入力シート!$BX$12,AC2,1))</f>
        <v/>
      </c>
      <c r="AH32" s="441"/>
      <c r="AI32" s="440" t="str">
        <f>IF(入力シート!$N$13="","",MID(入力シート!$BX$12,AE2,1))</f>
        <v/>
      </c>
      <c r="AJ32" s="441"/>
      <c r="AK32" s="440" t="str">
        <f>IF(入力シート!$N$13="","",MID(入力シート!$BX$12,AG2,1))</f>
        <v/>
      </c>
      <c r="AL32" s="441"/>
      <c r="AM32" s="440" t="str">
        <f>IF(入力シート!$N$13="","",MID(入力シート!$BX$12,AI2,1))</f>
        <v/>
      </c>
      <c r="AN32" s="441"/>
      <c r="AO32" s="440" t="str">
        <f>IF(入力シート!$N$13="","",MID(入力シート!$BX$12,AK2,1))</f>
        <v/>
      </c>
      <c r="AP32" s="441"/>
      <c r="AQ32" s="440" t="str">
        <f>IF(入力シート!$N$13="","",MID(入力シート!$BX$12,AM2,1))</f>
        <v/>
      </c>
      <c r="AR32" s="441"/>
      <c r="AS32" s="440" t="str">
        <f>IF(入力シート!$N$13="","",MID(入力シート!$BX$12,AO2,1))</f>
        <v/>
      </c>
      <c r="AT32" s="441"/>
      <c r="AU32" s="440" t="str">
        <f>IF(入力シート!$N$13="","",MID(入力シート!$BX$12,AQ2,1))</f>
        <v/>
      </c>
      <c r="AV32" s="441"/>
      <c r="AW32" s="440" t="str">
        <f>IF(入力シート!$N$13="","",MID(入力シート!$BX$12,AS2,1))</f>
        <v/>
      </c>
      <c r="AX32" s="441"/>
      <c r="AY32" s="440" t="str">
        <f>IF(入力シート!$N$13="","",MID(入力シート!$BX$12,AU2,1))</f>
        <v/>
      </c>
      <c r="AZ32" s="441"/>
      <c r="BA32" s="440" t="str">
        <f>IF(入力シート!$N$13="","",MID(入力シート!$BX$12,AW2,1))</f>
        <v/>
      </c>
      <c r="BB32" s="441"/>
      <c r="BC32" s="440" t="str">
        <f>IF(入力シート!$N$13="","",MID(入力シート!$BX$12,AY2,1))</f>
        <v/>
      </c>
      <c r="BD32" s="441"/>
      <c r="BE32" s="440" t="str">
        <f>IF(入力シート!$N$13="","",MID(入力シート!$BX$12,BA2,1))</f>
        <v/>
      </c>
      <c r="BF32" s="441"/>
      <c r="BG32" s="440" t="str">
        <f>IF(入力シート!$N$13="","",MID(入力シート!$BX$12,BC2,1))</f>
        <v/>
      </c>
      <c r="BH32" s="441"/>
      <c r="BI32" s="440" t="str">
        <f>IF(入力シート!$N$13="","",MID(入力シート!$BX$12,BE2,1))</f>
        <v/>
      </c>
      <c r="BJ32" s="441"/>
      <c r="BK32" s="440" t="str">
        <f>IF(入力シート!$N$13="","",MID(入力シート!$BX$12,BG2,1))</f>
        <v/>
      </c>
      <c r="BL32" s="441"/>
      <c r="BM32" s="440" t="str">
        <f>IF(入力シート!$N$13="","",MID(入力シート!$BX$12,BI2,1))</f>
        <v/>
      </c>
      <c r="BN32" s="491"/>
      <c r="DT32" s="462"/>
      <c r="DU32" s="462"/>
      <c r="DV32" s="462"/>
      <c r="DW32" s="462"/>
      <c r="DX32" s="462"/>
      <c r="DY32" s="462"/>
      <c r="DZ32" s="462"/>
      <c r="EA32" s="462"/>
      <c r="EB32" s="462"/>
      <c r="EC32" s="462"/>
      <c r="ED32" s="462"/>
      <c r="EE32" s="462"/>
      <c r="EF32" s="462"/>
      <c r="EG32" s="462"/>
      <c r="EH32" s="462"/>
      <c r="EI32" s="462"/>
    </row>
    <row r="33" spans="2:139" ht="12" customHeight="1" thickBot="1">
      <c r="B33" s="495"/>
      <c r="C33" s="496"/>
      <c r="D33" s="496"/>
      <c r="E33" s="496"/>
      <c r="F33" s="496"/>
      <c r="G33" s="496"/>
      <c r="H33" s="496"/>
      <c r="I33" s="496"/>
      <c r="J33" s="496"/>
      <c r="K33" s="504"/>
      <c r="L33" s="570"/>
      <c r="M33" s="496"/>
      <c r="N33" s="496"/>
      <c r="O33" s="496"/>
      <c r="P33" s="496"/>
      <c r="Q33" s="577"/>
      <c r="R33" s="578"/>
      <c r="S33" s="442"/>
      <c r="T33" s="443"/>
      <c r="U33" s="442"/>
      <c r="V33" s="443"/>
      <c r="W33" s="442"/>
      <c r="X33" s="443"/>
      <c r="Y33" s="442"/>
      <c r="Z33" s="443"/>
      <c r="AA33" s="442"/>
      <c r="AB33" s="443"/>
      <c r="AC33" s="442"/>
      <c r="AD33" s="443"/>
      <c r="AE33" s="442"/>
      <c r="AF33" s="443"/>
      <c r="AG33" s="442"/>
      <c r="AH33" s="443"/>
      <c r="AI33" s="442"/>
      <c r="AJ33" s="443"/>
      <c r="AK33" s="442"/>
      <c r="AL33" s="443"/>
      <c r="AM33" s="442"/>
      <c r="AN33" s="443"/>
      <c r="AO33" s="442"/>
      <c r="AP33" s="443"/>
      <c r="AQ33" s="442"/>
      <c r="AR33" s="443"/>
      <c r="AS33" s="442"/>
      <c r="AT33" s="443"/>
      <c r="AU33" s="442"/>
      <c r="AV33" s="443"/>
      <c r="AW33" s="442"/>
      <c r="AX33" s="443"/>
      <c r="AY33" s="442"/>
      <c r="AZ33" s="443"/>
      <c r="BA33" s="442"/>
      <c r="BB33" s="443"/>
      <c r="BC33" s="442"/>
      <c r="BD33" s="443"/>
      <c r="BE33" s="442"/>
      <c r="BF33" s="443"/>
      <c r="BG33" s="442"/>
      <c r="BH33" s="443"/>
      <c r="BI33" s="442"/>
      <c r="BJ33" s="443"/>
      <c r="BK33" s="442"/>
      <c r="BL33" s="443"/>
      <c r="BM33" s="442"/>
      <c r="BN33" s="492"/>
      <c r="DT33" s="462"/>
      <c r="DU33" s="462"/>
      <c r="DV33" s="462"/>
      <c r="DW33" s="462"/>
      <c r="DX33" s="462"/>
      <c r="DY33" s="462"/>
      <c r="DZ33" s="462"/>
      <c r="EA33" s="462"/>
      <c r="EB33" s="462"/>
      <c r="EC33" s="462"/>
      <c r="ED33" s="462"/>
      <c r="EE33" s="462"/>
      <c r="EF33" s="462"/>
      <c r="EG33" s="462"/>
      <c r="EH33" s="462"/>
      <c r="EI33" s="462"/>
    </row>
    <row r="34" spans="2:139" ht="12" customHeight="1">
      <c r="B34" s="495"/>
      <c r="C34" s="496"/>
      <c r="D34" s="496"/>
      <c r="E34" s="496"/>
      <c r="F34" s="496"/>
      <c r="G34" s="496"/>
      <c r="H34" s="496"/>
      <c r="I34" s="496"/>
      <c r="J34" s="496"/>
      <c r="K34" s="504"/>
      <c r="L34" s="570"/>
      <c r="M34" s="496"/>
      <c r="N34" s="496"/>
      <c r="O34" s="496"/>
      <c r="P34" s="496"/>
      <c r="Q34" s="573" t="str">
        <f>IF(入力シート!$N$13="","",MID(入力シート!$BX$12,BK2,1))</f>
        <v/>
      </c>
      <c r="R34" s="444"/>
      <c r="S34" s="444" t="str">
        <f>IF(入力シート!$N$13="","",MID(入力シート!$BX$12,BM2,1))</f>
        <v/>
      </c>
      <c r="T34" s="444"/>
      <c r="U34" s="444" t="str">
        <f>IF(入力シート!$N$13="","",MID(入力シート!$BX$12,BO2,1))</f>
        <v/>
      </c>
      <c r="V34" s="444"/>
      <c r="W34" s="444" t="str">
        <f>IF(入力シート!$N$13="","",MID(入力シート!$BX$12,BQ2,1))</f>
        <v/>
      </c>
      <c r="X34" s="444"/>
      <c r="Y34" s="444" t="str">
        <f>IF(入力シート!$N$13="","",MID(入力シート!$BX$12,BS2,1))</f>
        <v/>
      </c>
      <c r="Z34" s="444"/>
      <c r="AA34" s="444" t="str">
        <f>IF(入力シート!$N$13="","",MID(入力シート!$BX$12,BU2,1))</f>
        <v/>
      </c>
      <c r="AB34" s="444"/>
      <c r="AC34" s="444" t="str">
        <f>IF(入力シート!$N$13="","",MID(入力シート!$BX$12,BW2,1))</f>
        <v/>
      </c>
      <c r="AD34" s="444"/>
      <c r="AE34" s="444" t="str">
        <f>IF(入力シート!$N$13="","",MID(入力シート!$BX$12,BY2,1))</f>
        <v/>
      </c>
      <c r="AF34" s="444"/>
      <c r="AG34" s="444" t="str">
        <f>IF(入力シート!$N$13="","",MID(入力シート!$BX$12,CA2,1))</f>
        <v/>
      </c>
      <c r="AH34" s="444"/>
      <c r="AI34" s="444" t="str">
        <f>IF(入力シート!$N$13="","",MID(入力シート!$BX$12,CC2,1))</f>
        <v/>
      </c>
      <c r="AJ34" s="444"/>
      <c r="AK34" s="444" t="str">
        <f>IF(入力シート!$N$13="","",MID(入力シート!$BX$12,CE2,1))</f>
        <v/>
      </c>
      <c r="AL34" s="444"/>
      <c r="AM34" s="444" t="str">
        <f>IF(入力シート!$N$13="","",MID(入力シート!$BX$12,CG2,1))</f>
        <v/>
      </c>
      <c r="AN34" s="444"/>
      <c r="AO34" s="444" t="str">
        <f>IF(入力シート!$N$13="","",MID(入力シート!$BX$12,CI2,1))</f>
        <v/>
      </c>
      <c r="AP34" s="444"/>
      <c r="AQ34" s="444" t="str">
        <f>IF(入力シート!$N$13="","",MID(入力シート!$BX$12,CK2,1))</f>
        <v/>
      </c>
      <c r="AR34" s="444"/>
      <c r="AS34" s="444" t="str">
        <f>IF(入力シート!$N$13="","",MID(入力シート!$BX$12,CM2,1))</f>
        <v/>
      </c>
      <c r="AT34" s="444"/>
      <c r="AU34" s="444" t="str">
        <f>IF(入力シート!$N$13="","",MID(入力シート!$BX$12,CO2,1))</f>
        <v/>
      </c>
      <c r="AV34" s="444"/>
      <c r="AW34" s="444" t="str">
        <f>IF(入力シート!$N$13="","",MID(入力シート!$BX$12,CQ2,1))</f>
        <v/>
      </c>
      <c r="AX34" s="444"/>
      <c r="AY34" s="444" t="str">
        <f>IF(入力シート!$N$13="","",MID(入力シート!$BX$12,CS2,1))</f>
        <v/>
      </c>
      <c r="AZ34" s="444"/>
      <c r="BA34" s="444" t="str">
        <f>IF(入力シート!$N$13="","",MID(入力シート!$BX$12,CU2,1))</f>
        <v/>
      </c>
      <c r="BB34" s="444"/>
      <c r="BC34" s="444" t="str">
        <f>IF(入力シート!$N$13="","",MID(入力シート!$BX$12,CW2,1))</f>
        <v/>
      </c>
      <c r="BD34" s="444"/>
      <c r="BE34" s="444" t="str">
        <f>IF(入力シート!$N$13="","",MID(入力シート!$BX$12,CY2,1))</f>
        <v/>
      </c>
      <c r="BF34" s="444"/>
      <c r="BG34" s="444" t="str">
        <f>IF(入力シート!$N$13="","",MID(入力シート!$BX$12,DA2,1))</f>
        <v/>
      </c>
      <c r="BH34" s="444"/>
      <c r="BI34" s="444" t="str">
        <f>IF(入力シート!$N$13="","",MID(入力シート!$BX$12,DC2,1))</f>
        <v/>
      </c>
      <c r="BJ34" s="444"/>
      <c r="BK34" s="444" t="str">
        <f>IF(入力シート!$N$13="","",MID(入力シート!$BX$12,DE2,1))</f>
        <v/>
      </c>
      <c r="BL34" s="444"/>
      <c r="BM34" s="444" t="str">
        <f>IF(入力シート!$N$13="","",MID(入力シート!$BX$12,DG2,1))</f>
        <v/>
      </c>
      <c r="BN34" s="482"/>
      <c r="DT34" s="119"/>
      <c r="DU34" s="119"/>
      <c r="DV34" s="119"/>
      <c r="DW34" s="119"/>
      <c r="DX34" s="119"/>
      <c r="DY34" s="119"/>
      <c r="DZ34" s="119"/>
      <c r="EA34" s="119"/>
      <c r="EB34" s="119"/>
      <c r="EC34" s="119"/>
      <c r="ED34" s="119"/>
      <c r="EE34" s="119"/>
      <c r="EF34" s="119"/>
      <c r="EG34" s="119"/>
      <c r="EH34" s="119"/>
      <c r="EI34" s="119"/>
    </row>
    <row r="35" spans="2:139" ht="12" customHeight="1" thickBot="1">
      <c r="B35" s="505"/>
      <c r="C35" s="506"/>
      <c r="D35" s="506"/>
      <c r="E35" s="506"/>
      <c r="F35" s="506"/>
      <c r="G35" s="506"/>
      <c r="H35" s="506"/>
      <c r="I35" s="506"/>
      <c r="J35" s="506"/>
      <c r="K35" s="507"/>
      <c r="L35" s="571"/>
      <c r="M35" s="572"/>
      <c r="N35" s="572"/>
      <c r="O35" s="572"/>
      <c r="P35" s="572"/>
      <c r="Q35" s="574"/>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c r="BA35" s="448"/>
      <c r="BB35" s="448"/>
      <c r="BC35" s="448"/>
      <c r="BD35" s="448"/>
      <c r="BE35" s="448"/>
      <c r="BF35" s="448"/>
      <c r="BG35" s="448"/>
      <c r="BH35" s="448"/>
      <c r="BI35" s="448"/>
      <c r="BJ35" s="448"/>
      <c r="BK35" s="448"/>
      <c r="BL35" s="448"/>
      <c r="BM35" s="448"/>
      <c r="BN35" s="483"/>
      <c r="DT35" s="119"/>
      <c r="DU35" s="119"/>
      <c r="DV35" s="119"/>
      <c r="DW35" s="119"/>
      <c r="DX35" s="119"/>
      <c r="DY35" s="119"/>
      <c r="DZ35" s="119"/>
      <c r="EA35" s="119"/>
      <c r="EB35" s="119"/>
      <c r="EC35" s="119"/>
      <c r="ED35" s="119"/>
      <c r="EE35" s="119"/>
      <c r="EF35" s="119"/>
      <c r="EG35" s="119"/>
      <c r="EH35" s="119"/>
      <c r="EI35" s="119"/>
    </row>
    <row r="36" spans="2:139" ht="12" customHeight="1" thickBot="1">
      <c r="B36" s="680" t="s">
        <v>120</v>
      </c>
      <c r="C36" s="681"/>
      <c r="D36" s="681"/>
      <c r="E36" s="681"/>
      <c r="F36" s="681"/>
      <c r="G36" s="681"/>
      <c r="H36" s="681"/>
      <c r="I36" s="681"/>
      <c r="J36" s="681"/>
      <c r="K36" s="681"/>
      <c r="L36" s="583" t="s">
        <v>103</v>
      </c>
      <c r="M36" s="586"/>
      <c r="N36" s="586"/>
      <c r="O36" s="586"/>
      <c r="P36" s="587"/>
      <c r="Q36" s="588" t="str">
        <f>IF(入力シート!$I$18="","",IF(入力シート!$I$18=入力シート!$CB$5,MID(入力シート!$R$22,M1,1),""))</f>
        <v/>
      </c>
      <c r="R36" s="446" t="str">
        <f>IF(入力シート!$I$18="","",IF(入力シート!$I$18=入力シート!$CB$5,MID(入力シート!$R$22,N1,1),""))</f>
        <v/>
      </c>
      <c r="S36" s="446" t="str">
        <f>IF(入力シート!$I$18="","",IF(入力シート!$I$18=入力シート!$CB$5,MID(入力シート!$R$22,O1,1),""))</f>
        <v/>
      </c>
      <c r="T36" s="446" t="str">
        <f>IF(入力シート!$I$18="","",IF(入力シート!$I$18=入力シート!$CB$5,MID(入力シート!$R$22,P1,1),""))</f>
        <v/>
      </c>
      <c r="U36" s="446" t="str">
        <f>IF(入力シート!$I$18="","",IF(入力シート!$I$18=入力シート!$CB$5,MID(入力シート!$R$22,Q1,1),""))</f>
        <v/>
      </c>
      <c r="V36" s="446" t="str">
        <f>IF(入力シート!$I$18="","",IF(入力シート!$I$18=入力シート!$CB$5,MID(入力シート!$R$22,R1,1),""))</f>
        <v/>
      </c>
      <c r="W36" s="446" t="str">
        <f>IF(入力シート!$I$18="","",IF(入力シート!$I$18=入力シート!$CB$5,MID(入力シート!$R$22,S1,1),""))</f>
        <v/>
      </c>
      <c r="X36" s="446" t="str">
        <f>IF(入力シート!$I$18="","",IF(入力シート!$I$18=入力シート!$CB$5,MID(入力シート!$R$22,T1,1),""))</f>
        <v/>
      </c>
      <c r="Y36" s="446" t="str">
        <f>IF(入力シート!$I$18="","",IF(入力シート!$I$18=入力シート!$CB$5,MID(入力シート!$R$22,U1,1),""))</f>
        <v/>
      </c>
      <c r="Z36" s="446" t="str">
        <f>IF(入力シート!$I$18="","",IF(入力シート!$I$18=入力シート!$CB$5,MID(入力シート!$R$22,V1,1),""))</f>
        <v/>
      </c>
      <c r="AA36" s="446" t="str">
        <f>IF(入力シート!$I$18="","",IF(入力シート!$I$18=入力シート!$CB$5,MID(入力シート!$R$22,W1,1),""))</f>
        <v/>
      </c>
      <c r="AB36" s="446" t="str">
        <f>IF(入力シート!$I$18="","",IF(入力シート!$I$18=入力シート!$CB$5,MID(入力シート!$R$22,X1,1),""))</f>
        <v/>
      </c>
      <c r="AC36" s="446" t="str">
        <f>IF(入力シート!$I$18="","",IF(入力シート!$I$18=入力シート!$CB$5,MID(入力シート!$R$22,Y1,1),""))</f>
        <v/>
      </c>
      <c r="AD36" s="446" t="str">
        <f>IF(入力シート!$I$18="","",IF(入力シート!$I$18=入力シート!$CB$5,MID(入力シート!$R$22,Z1,1),""))</f>
        <v/>
      </c>
      <c r="AE36" s="446" t="str">
        <f>IF(入力シート!$I$18="","",IF(入力シート!$I$18=入力シート!$CB$5,MID(入力シート!$R$22,AA1,1),""))</f>
        <v/>
      </c>
      <c r="AF36" s="446" t="str">
        <f>IF(入力シート!$I$18="","",IF(入力シート!$I$18=入力シート!$CB$5,MID(入力シート!$R$22,AB1,1),""))</f>
        <v/>
      </c>
      <c r="AG36" s="446" t="str">
        <f>IF(入力シート!$I$18="","",IF(入力シート!$I$18=入力シート!$CB$5,MID(入力シート!$R$22,AC1,1),""))</f>
        <v/>
      </c>
      <c r="AH36" s="446" t="str">
        <f>IF(入力シート!$I$18="","",IF(入力シート!$I$18=入力シート!$CB$5,MID(入力シート!$R$22,AD1,1),""))</f>
        <v/>
      </c>
      <c r="AI36" s="446" t="str">
        <f>IF(入力シート!$I$18="","",IF(入力シート!$I$18=入力シート!$CB$5,MID(入力シート!$R$22,AE1,1),""))</f>
        <v/>
      </c>
      <c r="AJ36" s="446" t="str">
        <f>IF(入力シート!$I$18="","",IF(入力シート!$I$18=入力シート!$CB$5,MID(入力シート!$R$22,AF1,1),""))</f>
        <v/>
      </c>
      <c r="AK36" s="446" t="str">
        <f>IF(入力シート!$I$18="","",IF(入力シート!$I$18=入力シート!$CB$5,MID(入力シート!$R$22,AG1,1),""))</f>
        <v/>
      </c>
      <c r="AL36" s="446" t="str">
        <f>IF(入力シート!$I$18="","",IF(入力シート!$I$18=入力シート!$CB$5,MID(入力シート!$R$22,AH1,1),""))</f>
        <v/>
      </c>
      <c r="AM36" s="446" t="str">
        <f>IF(入力シート!$I$18="","",IF(入力シート!$I$18=入力シート!$CB$5,MID(入力シート!$R$22,AI1,1),""))</f>
        <v/>
      </c>
      <c r="AN36" s="446" t="str">
        <f>IF(入力シート!$I$18="","",IF(入力シート!$I$18=入力シート!$CB$5,MID(入力シート!$R$22,AJ1,1),""))</f>
        <v/>
      </c>
      <c r="AO36" s="446" t="str">
        <f>IF(入力シート!$I$18="","",IF(入力シート!$I$18=入力シート!$CB$5,MID(入力シート!$R$22,AK1,1),""))</f>
        <v/>
      </c>
      <c r="AP36" s="446" t="str">
        <f>IF(入力シート!$I$18="","",IF(入力シート!$I$18=入力シート!$CB$5,MID(入力シート!$R$22,AL1,1),""))</f>
        <v/>
      </c>
      <c r="AQ36" s="446" t="str">
        <f>IF(入力シート!$I$18="","",IF(入力シート!$I$18=入力シート!$CB$5,MID(入力シート!$R$22,AM1,1),""))</f>
        <v/>
      </c>
      <c r="AR36" s="446" t="str">
        <f>IF(入力シート!$I$18="","",IF(入力シート!$I$18=入力シート!$CB$5,MID(入力シート!$R$22,AN1,1),""))</f>
        <v/>
      </c>
      <c r="AS36" s="451" t="str">
        <f>IF(入力シート!$I$18="","",IF(入力シート!$I$18=入力シート!$CB$5,MID(入力シート!$R$22,AO1,1),""))</f>
        <v/>
      </c>
      <c r="AT36" s="678" t="str">
        <f>IF(入力シート!$I$18="","",IF(入力シート!$I$18=入力シート!$CB$5,MID(入力シート!$R$22,AP1,1),""))</f>
        <v/>
      </c>
      <c r="AU36" s="120"/>
      <c r="AV36" s="120"/>
      <c r="AW36" s="120"/>
      <c r="AX36" s="120"/>
      <c r="AY36" s="120"/>
      <c r="AZ36" s="120"/>
      <c r="BA36" s="102"/>
      <c r="BB36" s="102"/>
      <c r="BC36" s="121"/>
      <c r="BD36" s="122"/>
      <c r="BE36" s="122"/>
      <c r="BF36" s="122"/>
      <c r="BG36" s="122"/>
      <c r="BH36" s="122"/>
      <c r="BI36" s="122"/>
      <c r="BJ36" s="121"/>
      <c r="BK36" s="102"/>
      <c r="BL36" s="102"/>
    </row>
    <row r="37" spans="2:139" ht="12" customHeight="1" thickBot="1">
      <c r="B37" s="682"/>
      <c r="C37" s="627"/>
      <c r="D37" s="627"/>
      <c r="E37" s="627"/>
      <c r="F37" s="627"/>
      <c r="G37" s="627"/>
      <c r="H37" s="627"/>
      <c r="I37" s="627"/>
      <c r="J37" s="627"/>
      <c r="K37" s="627"/>
      <c r="L37" s="583"/>
      <c r="M37" s="586"/>
      <c r="N37" s="586"/>
      <c r="O37" s="586"/>
      <c r="P37" s="587"/>
      <c r="Q37" s="542"/>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6"/>
      <c r="AT37" s="679"/>
      <c r="AU37" s="102"/>
      <c r="AV37" s="102"/>
      <c r="AW37" s="102"/>
      <c r="AX37" s="102"/>
      <c r="AY37" s="102"/>
      <c r="AZ37" s="102"/>
      <c r="BA37" s="102"/>
      <c r="BB37" s="102"/>
      <c r="BC37" s="123"/>
      <c r="BD37" s="122"/>
      <c r="BE37" s="122"/>
      <c r="BF37" s="122"/>
      <c r="BG37" s="122"/>
      <c r="BH37" s="122"/>
      <c r="BI37" s="122"/>
      <c r="BJ37" s="123"/>
      <c r="BK37" s="102"/>
      <c r="BL37" s="102"/>
    </row>
    <row r="38" spans="2:139" ht="12" customHeight="1" thickBot="1">
      <c r="B38" s="682"/>
      <c r="C38" s="627"/>
      <c r="D38" s="627"/>
      <c r="E38" s="627"/>
      <c r="F38" s="627"/>
      <c r="G38" s="627"/>
      <c r="H38" s="627"/>
      <c r="I38" s="627"/>
      <c r="J38" s="627"/>
      <c r="K38" s="627"/>
      <c r="L38" s="583" t="s">
        <v>107</v>
      </c>
      <c r="M38" s="584"/>
      <c r="N38" s="584"/>
      <c r="O38" s="584"/>
      <c r="P38" s="585"/>
      <c r="Q38" s="551" t="str">
        <f>IF(入力シート!$I$18="","",IF(入力シート!$I$18=入力シート!$CB$5,MID(入力シート!$R$21,M2,1),""))</f>
        <v/>
      </c>
      <c r="R38" s="552"/>
      <c r="S38" s="553" t="str">
        <f>IF(入力シート!$I$18="","",IF(入力シート!$I$18=入力シート!$CB$5,MID(入力シート!$R$21,O2,1),""))</f>
        <v/>
      </c>
      <c r="T38" s="552"/>
      <c r="U38" s="553" t="str">
        <f>IF(入力シート!$I$18="","",IF(入力シート!$I$18=入力シート!$CB$5,MID(入力シート!$R$21,Q2,1),""))</f>
        <v/>
      </c>
      <c r="V38" s="552"/>
      <c r="W38" s="553" t="str">
        <f>IF(入力シート!$I$18="","",IF(入力シート!$I$18=入力シート!$CB$5,MID(入力シート!$R$21,S2,1),""))</f>
        <v/>
      </c>
      <c r="X38" s="552"/>
      <c r="Y38" s="535" t="str">
        <f>IF(入力シート!$I$18="","",IF(入力シート!$I$18=入力シート!$CB$5,MID(入力シート!$R$21,U2,1),""))</f>
        <v/>
      </c>
      <c r="Z38" s="535"/>
      <c r="AA38" s="535" t="str">
        <f>IF(入力シート!$I$18="","",IF(入力シート!$I$18=入力シート!$CB$5,MID(入力シート!$R$21,W2,1),""))</f>
        <v/>
      </c>
      <c r="AB38" s="535"/>
      <c r="AC38" s="535" t="str">
        <f>IF(入力シート!$I$18="","",IF(入力シート!$I$18=入力シート!$CB$5,MID(入力シート!$R$21,Y2,1),""))</f>
        <v/>
      </c>
      <c r="AD38" s="535"/>
      <c r="AE38" s="535" t="str">
        <f>IF(入力シート!$I$18="","",IF(入力シート!$I$18=入力シート!$CB$5,MID(入力シート!$R$21,AA2,1),""))</f>
        <v/>
      </c>
      <c r="AF38" s="535"/>
      <c r="AG38" s="535" t="str">
        <f>IF(入力シート!$I$18="","",IF(入力シート!$I$18=入力シート!$CB$5,MID(入力シート!$R$21,AC2,1),""))</f>
        <v/>
      </c>
      <c r="AH38" s="535"/>
      <c r="AI38" s="535" t="str">
        <f>IF(入力シート!$I$18="","",IF(入力シート!$I$18=入力シート!$CB$5,MID(入力シート!$R$21,AE2,1),""))</f>
        <v/>
      </c>
      <c r="AJ38" s="535"/>
      <c r="AK38" s="535" t="str">
        <f>IF(入力シート!$I$18="","",IF(入力シート!$I$18=入力シート!$CB$5,MID(入力シート!$R$21,AG2,1),""))</f>
        <v/>
      </c>
      <c r="AL38" s="535"/>
      <c r="AM38" s="535" t="str">
        <f>IF(入力シート!$I$18="","",IF(入力シート!$I$18=入力シート!$CB$5,MID(入力シート!$R$21,AI2,1),""))</f>
        <v/>
      </c>
      <c r="AN38" s="535"/>
      <c r="AO38" s="535" t="str">
        <f>IF(入力シート!$I$18="","",IF(入力シート!$I$18=入力シート!$CB$5,MID(入力シート!$R$21,AK2,1),""))</f>
        <v/>
      </c>
      <c r="AP38" s="535"/>
      <c r="AQ38" s="535" t="str">
        <f>IF(入力シート!$I$18="","",IF(入力シート!$I$18=入力シート!$CB$5,MID(入力シート!$R$21,AM2,1),""))</f>
        <v/>
      </c>
      <c r="AR38" s="535"/>
      <c r="AS38" s="440" t="str">
        <f>IF(入力シート!$I$18="","",IF(入力シート!$I$18=入力シート!$CB$5,MID(入力シート!$R$21,AO2,1),""))</f>
        <v/>
      </c>
      <c r="AT38" s="491"/>
      <c r="AU38" s="102"/>
      <c r="AV38" s="102"/>
      <c r="AW38" s="102"/>
      <c r="AX38" s="102"/>
      <c r="AY38" s="102"/>
      <c r="AZ38" s="102"/>
      <c r="BA38" s="102"/>
      <c r="BB38" s="102"/>
      <c r="BC38" s="102"/>
      <c r="BD38" s="102"/>
      <c r="BE38" s="102"/>
      <c r="BF38" s="102"/>
      <c r="BG38" s="102"/>
      <c r="BH38" s="102"/>
      <c r="BI38" s="102"/>
      <c r="BJ38" s="102"/>
      <c r="BK38" s="102"/>
      <c r="BL38" s="102"/>
    </row>
    <row r="39" spans="2:139" ht="12" customHeight="1" thickBot="1">
      <c r="B39" s="682"/>
      <c r="C39" s="627"/>
      <c r="D39" s="627"/>
      <c r="E39" s="627"/>
      <c r="F39" s="627"/>
      <c r="G39" s="627"/>
      <c r="H39" s="627"/>
      <c r="I39" s="627"/>
      <c r="J39" s="627"/>
      <c r="K39" s="627"/>
      <c r="L39" s="583"/>
      <c r="M39" s="584"/>
      <c r="N39" s="584"/>
      <c r="O39" s="584"/>
      <c r="P39" s="585"/>
      <c r="Q39" s="551"/>
      <c r="R39" s="552"/>
      <c r="S39" s="553"/>
      <c r="T39" s="552"/>
      <c r="U39" s="553"/>
      <c r="V39" s="552"/>
      <c r="W39" s="553"/>
      <c r="X39" s="552"/>
      <c r="Y39" s="535"/>
      <c r="Z39" s="535"/>
      <c r="AA39" s="535"/>
      <c r="AB39" s="535"/>
      <c r="AC39" s="535"/>
      <c r="AD39" s="535"/>
      <c r="AE39" s="535"/>
      <c r="AF39" s="535"/>
      <c r="AG39" s="535"/>
      <c r="AH39" s="535"/>
      <c r="AI39" s="535"/>
      <c r="AJ39" s="535"/>
      <c r="AK39" s="535"/>
      <c r="AL39" s="535"/>
      <c r="AM39" s="535"/>
      <c r="AN39" s="535"/>
      <c r="AO39" s="535"/>
      <c r="AP39" s="535"/>
      <c r="AQ39" s="535"/>
      <c r="AR39" s="535"/>
      <c r="AS39" s="442"/>
      <c r="AT39" s="492"/>
      <c r="AU39" s="121"/>
      <c r="AV39" s="121"/>
      <c r="AW39" s="121"/>
      <c r="AX39" s="121"/>
      <c r="AY39" s="121"/>
      <c r="AZ39" s="121"/>
      <c r="BA39" s="121"/>
      <c r="BB39" s="121"/>
      <c r="BC39" s="121"/>
      <c r="BD39" s="121"/>
      <c r="BE39" s="121"/>
      <c r="BF39" s="102"/>
      <c r="BG39" s="102"/>
      <c r="BH39" s="102"/>
      <c r="BI39" s="102"/>
      <c r="BJ39" s="102"/>
      <c r="BK39" s="102"/>
      <c r="BL39" s="102"/>
    </row>
    <row r="40" spans="2:139" ht="12" customHeight="1">
      <c r="B40" s="682"/>
      <c r="C40" s="627"/>
      <c r="D40" s="627"/>
      <c r="E40" s="627"/>
      <c r="F40" s="627"/>
      <c r="G40" s="627"/>
      <c r="H40" s="627"/>
      <c r="I40" s="627"/>
      <c r="J40" s="627"/>
      <c r="K40" s="627"/>
      <c r="L40" s="589" t="s">
        <v>111</v>
      </c>
      <c r="M40" s="590"/>
      <c r="N40" s="590"/>
      <c r="O40" s="590"/>
      <c r="P40" s="591"/>
      <c r="Q40" s="549" t="str">
        <f>IF(入力シート!$I$18="","",IF(入力シート!$I$18=入力シート!$CB$5,MID(入力シート!$R$20,M2,1),""))</f>
        <v/>
      </c>
      <c r="R40" s="441"/>
      <c r="S40" s="440" t="str">
        <f>IF(入力シート!$I$18="","",IF(入力シート!$I$18=入力シート!$CB$5,MID(入力シート!$R$20,O2,1),""))</f>
        <v/>
      </c>
      <c r="T40" s="441"/>
      <c r="U40" s="440" t="str">
        <f>IF(入力シート!$I$18="","",IF(入力シート!$I$18=入力シート!$CB$5,MID(入力シート!$R$20,Q2,1),""))</f>
        <v/>
      </c>
      <c r="V40" s="441"/>
      <c r="W40" s="440" t="str">
        <f>IF(入力シート!$I$18="","",IF(入力シート!$I$18=入力シート!$CB$5,MID(入力シート!$R$20,S2,1),""))</f>
        <v/>
      </c>
      <c r="X40" s="441"/>
      <c r="Y40" s="440" t="str">
        <f>IF(入力シート!$I$18="","",IF(入力シート!$I$18=入力シート!$CB$5,MID(入力シート!$R$20,U2,1),""))</f>
        <v/>
      </c>
      <c r="Z40" s="441"/>
      <c r="AA40" s="440" t="str">
        <f>IF(入力シート!$I$18="","",IF(入力シート!$I$18=入力シート!$CB$5,MID(入力シート!$R$20,W2,1),""))</f>
        <v/>
      </c>
      <c r="AB40" s="441"/>
      <c r="AC40" s="440" t="str">
        <f>IF(入力シート!$I$18="","",IF(入力シート!$I$18=入力シート!$CB$5,MID(入力シート!$R$20,Y2,1),""))</f>
        <v/>
      </c>
      <c r="AD40" s="441"/>
      <c r="AE40" s="440" t="str">
        <f>IF(入力シート!$I$18="","",IF(入力シート!$I$18=入力シート!$CB$5,MID(入力シート!$R$20,AA2,1),""))</f>
        <v/>
      </c>
      <c r="AF40" s="441"/>
      <c r="AG40" s="440" t="str">
        <f>IF(入力シート!$I$18="","",IF(入力シート!$I$18=入力シート!$CB$5,MID(入力シート!$R$20,AC2,1),""))</f>
        <v/>
      </c>
      <c r="AH40" s="441"/>
      <c r="AI40" s="440" t="str">
        <f>IF(入力シート!$I$18="","",IF(入力シート!$I$18=入力シート!$CB$5,MID(入力シート!$R$20,AE2,1),""))</f>
        <v/>
      </c>
      <c r="AJ40" s="441"/>
      <c r="AK40" s="440" t="str">
        <f>IF(入力シート!$I$18="","",IF(入力シート!$I$18=入力シート!$CB$5,MID(入力シート!$R$20,AG2,1),""))</f>
        <v/>
      </c>
      <c r="AL40" s="441"/>
      <c r="AM40" s="440" t="str">
        <f>IF(入力シート!$I$18="","",IF(入力シート!$I$18=入力シート!$CB$5,MID(入力シート!$R$20,AI2,1),""))</f>
        <v/>
      </c>
      <c r="AN40" s="441"/>
      <c r="AO40" s="440" t="str">
        <f>IF(入力シート!$I$18="","",IF(入力シート!$I$18=入力シート!$CB$5,MID(入力シート!$R$20,AK2,1),""))</f>
        <v/>
      </c>
      <c r="AP40" s="441"/>
      <c r="AQ40" s="440" t="str">
        <f>IF(入力シート!$I$18="","",IF(入力シート!$I$18=入力シート!$CB$5,MID(入力シート!$R$20,AM2,1),""))</f>
        <v/>
      </c>
      <c r="AR40" s="441"/>
      <c r="AS40" s="440" t="str">
        <f>IF(入力シート!$I$18="","",IF(入力シート!$I$18=入力シート!$CB$5,MID(入力シート!$R$20,AO2,1),""))</f>
        <v/>
      </c>
      <c r="AT40" s="606"/>
      <c r="AU40" s="115"/>
      <c r="AV40" s="116"/>
      <c r="AW40" s="116"/>
      <c r="AX40" s="116"/>
      <c r="AY40" s="116"/>
      <c r="AZ40" s="116"/>
      <c r="BA40" s="116"/>
      <c r="BB40" s="116"/>
      <c r="BC40" s="121"/>
      <c r="BD40" s="121"/>
      <c r="BE40" s="121"/>
      <c r="BF40" s="102"/>
      <c r="BG40" s="102"/>
      <c r="BH40" s="102"/>
      <c r="BI40" s="102"/>
      <c r="BJ40" s="102"/>
      <c r="BK40" s="102"/>
      <c r="BL40" s="102"/>
    </row>
    <row r="41" spans="2:139" ht="12" customHeight="1" thickBot="1">
      <c r="B41" s="682"/>
      <c r="C41" s="627"/>
      <c r="D41" s="627"/>
      <c r="E41" s="627"/>
      <c r="F41" s="627"/>
      <c r="G41" s="627"/>
      <c r="H41" s="627"/>
      <c r="I41" s="627"/>
      <c r="J41" s="627"/>
      <c r="K41" s="627"/>
      <c r="L41" s="592"/>
      <c r="M41" s="593"/>
      <c r="N41" s="593"/>
      <c r="O41" s="593"/>
      <c r="P41" s="594"/>
      <c r="Q41" s="550"/>
      <c r="R41" s="443"/>
      <c r="S41" s="442"/>
      <c r="T41" s="443"/>
      <c r="U41" s="442"/>
      <c r="V41" s="443"/>
      <c r="W41" s="442"/>
      <c r="X41" s="443"/>
      <c r="Y41" s="442"/>
      <c r="Z41" s="443"/>
      <c r="AA41" s="442"/>
      <c r="AB41" s="443"/>
      <c r="AC41" s="442"/>
      <c r="AD41" s="443"/>
      <c r="AE41" s="442"/>
      <c r="AF41" s="443"/>
      <c r="AG41" s="442"/>
      <c r="AH41" s="443"/>
      <c r="AI41" s="442"/>
      <c r="AJ41" s="443"/>
      <c r="AK41" s="442"/>
      <c r="AL41" s="443"/>
      <c r="AM41" s="442"/>
      <c r="AN41" s="443"/>
      <c r="AO41" s="442"/>
      <c r="AP41" s="443"/>
      <c r="AQ41" s="442"/>
      <c r="AR41" s="443"/>
      <c r="AS41" s="442"/>
      <c r="AT41" s="607"/>
      <c r="AU41" s="115"/>
      <c r="AV41" s="116"/>
      <c r="AW41" s="116"/>
      <c r="AX41" s="116"/>
      <c r="AY41" s="116"/>
      <c r="AZ41" s="116"/>
      <c r="BA41" s="116"/>
      <c r="BB41" s="116"/>
      <c r="BC41" s="121"/>
      <c r="BD41" s="121"/>
      <c r="BE41" s="121"/>
      <c r="BF41" s="102"/>
      <c r="BG41" s="102"/>
      <c r="BH41" s="102"/>
      <c r="BI41" s="102"/>
      <c r="BJ41" s="102"/>
      <c r="BK41" s="102"/>
      <c r="BL41" s="102"/>
    </row>
    <row r="42" spans="2:139" ht="12" customHeight="1">
      <c r="B42" s="682"/>
      <c r="C42" s="627"/>
      <c r="D42" s="627"/>
      <c r="E42" s="627"/>
      <c r="F42" s="627"/>
      <c r="G42" s="627"/>
      <c r="H42" s="627"/>
      <c r="I42" s="627"/>
      <c r="J42" s="627"/>
      <c r="K42" s="627"/>
      <c r="L42" s="568" t="s">
        <v>121</v>
      </c>
      <c r="M42" s="569"/>
      <c r="N42" s="569"/>
      <c r="O42" s="569"/>
      <c r="P42" s="579"/>
      <c r="Q42" s="573" t="str">
        <f>IF(入力シート!$I$18="","",IF(入力シート!$I$18=入力シート!$CB$5,MID(入力シート!$R$18,M2,1),""))</f>
        <v/>
      </c>
      <c r="R42" s="444"/>
      <c r="S42" s="444" t="str">
        <f>IF(入力シート!$I$18="","",IF(入力シート!$I$18=入力シート!$CB$5,MID(入力シート!$R$18,O2,1),""))</f>
        <v/>
      </c>
      <c r="T42" s="444"/>
      <c r="U42" s="444" t="str">
        <f>IF(入力シート!$I$18="","",IF(入力シート!$I$18=入力シート!$CB$5,MID(入力シート!$R$18,Q2,1),""))</f>
        <v/>
      </c>
      <c r="V42" s="444"/>
      <c r="W42" s="444" t="str">
        <f>IF(入力シート!$I$18="","",IF(入力シート!$I$18=入力シート!$CB$5,MID(入力シート!$R$18,S2,1),""))</f>
        <v/>
      </c>
      <c r="X42" s="444"/>
      <c r="Y42" s="444" t="str">
        <f>IF(入力シート!$I$18="","",IF(入力シート!$I$18=入力シート!$CB$5,MID(入力シート!$R$18,U2,1),""))</f>
        <v/>
      </c>
      <c r="Z42" s="444"/>
      <c r="AA42" s="444" t="str">
        <f>IF(入力シート!$I$18="","",IF(入力シート!$I$18=入力シート!$CB$5,MID(入力シート!$R$18,W2,1),""))</f>
        <v/>
      </c>
      <c r="AB42" s="444"/>
      <c r="AC42" s="444" t="str">
        <f>IF(入力シート!$I$18="","",IF(入力シート!$I$18=入力シート!$CB$5,MID(入力シート!$R$18,Y2,1),""))</f>
        <v/>
      </c>
      <c r="AD42" s="444"/>
      <c r="AE42" s="444" t="str">
        <f>IF(入力シート!$I$18="","",IF(入力シート!$I$18=入力シート!$CB$5,MID(入力シート!$R$18,AA2,1),""))</f>
        <v/>
      </c>
      <c r="AF42" s="444"/>
      <c r="AG42" s="444" t="str">
        <f>IF(入力シート!$I$18="","",IF(入力シート!$I$18=入力シート!$CB$5,MID(入力シート!$R$18,AC2,1),""))</f>
        <v/>
      </c>
      <c r="AH42" s="444"/>
      <c r="AI42" s="444" t="str">
        <f>IF(入力シート!$I$18="","",IF(入力シート!$I$18=入力シート!$CB$5,MID(入力シート!$R$18,AE2,1),""))</f>
        <v/>
      </c>
      <c r="AJ42" s="444"/>
      <c r="AK42" s="444" t="str">
        <f>IF(入力シート!$I$18="","",IF(入力シート!$I$18=入力シート!$CB$5,MID(入力シート!$R$18,AG2,1),""))</f>
        <v/>
      </c>
      <c r="AL42" s="444"/>
      <c r="AM42" s="444" t="str">
        <f>IF(入力シート!$I$18="","",IF(入力シート!$I$18=入力シート!$CB$5,MID(入力シート!$R$18,AI2,1),""))</f>
        <v/>
      </c>
      <c r="AN42" s="444"/>
      <c r="AO42" s="444" t="str">
        <f>IF(入力シート!$I$18="","",IF(入力シート!$I$18=入力シート!$CB$5,MID(入力シート!$R$18,AK2,1),""))</f>
        <v/>
      </c>
      <c r="AP42" s="444"/>
      <c r="AQ42" s="444" t="str">
        <f>IF(入力シート!$I$18="","",IF(入力シート!$I$18=入力シート!$CB$5,MID(入力シート!$R$18,AM2,1),""))</f>
        <v/>
      </c>
      <c r="AR42" s="444"/>
      <c r="AS42" s="444" t="str">
        <f>IF(入力シート!$I$18="","",IF(入力シート!$I$18=入力シート!$CB$5,MID(入力シート!$R$18,AO2,1),""))</f>
        <v/>
      </c>
      <c r="AT42" s="482"/>
      <c r="AU42" s="124"/>
      <c r="AV42" s="124"/>
      <c r="AW42" s="102"/>
      <c r="AX42" s="124"/>
      <c r="AY42" s="124"/>
      <c r="AZ42" s="124"/>
      <c r="BA42" s="124"/>
      <c r="BB42" s="124"/>
      <c r="BC42" s="124"/>
      <c r="BD42" s="124"/>
      <c r="BE42" s="124"/>
      <c r="BF42" s="102"/>
      <c r="BG42" s="102"/>
      <c r="BH42" s="102"/>
      <c r="BI42" s="102"/>
      <c r="BJ42" s="102"/>
      <c r="BK42" s="102"/>
      <c r="BL42" s="102"/>
    </row>
    <row r="43" spans="2:139" ht="12" customHeight="1" thickBot="1">
      <c r="B43" s="682"/>
      <c r="C43" s="627"/>
      <c r="D43" s="627"/>
      <c r="E43" s="627"/>
      <c r="F43" s="627"/>
      <c r="G43" s="627"/>
      <c r="H43" s="627"/>
      <c r="I43" s="627"/>
      <c r="J43" s="627"/>
      <c r="K43" s="627"/>
      <c r="L43" s="571"/>
      <c r="M43" s="572"/>
      <c r="N43" s="572"/>
      <c r="O43" s="572"/>
      <c r="P43" s="580"/>
      <c r="Q43" s="574"/>
      <c r="R43" s="448"/>
      <c r="S43" s="448"/>
      <c r="T43" s="448"/>
      <c r="U43" s="448"/>
      <c r="V43" s="448"/>
      <c r="W43" s="448"/>
      <c r="X43" s="448"/>
      <c r="Y43" s="448"/>
      <c r="Z43" s="448"/>
      <c r="AA43" s="448"/>
      <c r="AB43" s="448"/>
      <c r="AC43" s="448"/>
      <c r="AD43" s="448"/>
      <c r="AE43" s="448"/>
      <c r="AF43" s="448"/>
      <c r="AG43" s="448"/>
      <c r="AH43" s="448"/>
      <c r="AI43" s="448"/>
      <c r="AJ43" s="448"/>
      <c r="AK43" s="448"/>
      <c r="AL43" s="448"/>
      <c r="AM43" s="448"/>
      <c r="AN43" s="448"/>
      <c r="AO43" s="448"/>
      <c r="AP43" s="448"/>
      <c r="AQ43" s="448"/>
      <c r="AR43" s="448"/>
      <c r="AS43" s="448"/>
      <c r="AT43" s="483"/>
      <c r="AU43" s="124"/>
      <c r="AV43" s="124"/>
      <c r="AW43" s="125"/>
      <c r="AX43" s="124"/>
      <c r="AY43" s="124"/>
      <c r="AZ43" s="125"/>
      <c r="BA43" s="124"/>
      <c r="BB43" s="124"/>
      <c r="BC43" s="124"/>
      <c r="BD43" s="124"/>
      <c r="BE43" s="124"/>
      <c r="BF43" s="122"/>
      <c r="BG43" s="122"/>
      <c r="BH43" s="122"/>
      <c r="BI43" s="122"/>
      <c r="BJ43" s="102"/>
      <c r="BK43" s="102"/>
      <c r="BL43" s="102"/>
    </row>
    <row r="44" spans="2:139" ht="12" customHeight="1">
      <c r="B44" s="682"/>
      <c r="C44" s="627"/>
      <c r="D44" s="627"/>
      <c r="E44" s="627"/>
      <c r="F44" s="627"/>
      <c r="G44" s="627"/>
      <c r="H44" s="627"/>
      <c r="I44" s="627"/>
      <c r="J44" s="627"/>
      <c r="K44" s="627"/>
      <c r="L44" s="554" t="s">
        <v>11</v>
      </c>
      <c r="M44" s="555"/>
      <c r="N44" s="555"/>
      <c r="O44" s="555"/>
      <c r="P44" s="556"/>
      <c r="Q44" s="573" t="str">
        <f>IF(入力シート!$I$18="","",IF(入力シート!$I$18=入力シート!$CB$5,MID(入力シート!$R$23,1,1),""))</f>
        <v/>
      </c>
      <c r="R44" s="444"/>
      <c r="S44" s="444" t="str">
        <f>IF(入力シート!$I$18="","",IF(入力シート!$I$18=入力シート!$CB$5,MID(入力シート!$R$23,2,1),""))</f>
        <v/>
      </c>
      <c r="T44" s="444"/>
      <c r="U44" s="444" t="str">
        <f>IF(入力シート!$I$18="","",IF(入力シート!$I$18=入力シート!$CB$5,MID(入力シート!$R$23,3,1),""))</f>
        <v/>
      </c>
      <c r="V44" s="444"/>
      <c r="W44" s="444" t="s">
        <v>122</v>
      </c>
      <c r="X44" s="444"/>
      <c r="Y44" s="444" t="str">
        <f>IF(入力シート!$U$23="","",IF(入力シート!$I$18=入力シート!$CB$5,MID(入力シート!$U$23,1,1),""))</f>
        <v/>
      </c>
      <c r="Z44" s="444"/>
      <c r="AA44" s="444" t="str">
        <f>IF(入力シート!$U$23="","",IF(入力シート!$I$18=入力シート!$CB$5,MID(入力シート!$U$23,2,1),""))</f>
        <v/>
      </c>
      <c r="AB44" s="444"/>
      <c r="AC44" s="444" t="str">
        <f>IF(入力シート!$U$23="","",IF(入力シート!$I$18=入力シート!$CB$5,MID(入力シート!$U$23,3,1),""))</f>
        <v/>
      </c>
      <c r="AD44" s="444"/>
      <c r="AE44" s="444" t="str">
        <f>IF(入力シート!$U$23="","",IF(入力シート!$I$18=入力シート!$CB$5,MID(入力シート!$U$23,4,1),""))</f>
        <v/>
      </c>
      <c r="AF44" s="482"/>
      <c r="AG44" s="102"/>
      <c r="AH44" s="102"/>
      <c r="AI44" s="102"/>
      <c r="AJ44" s="102"/>
      <c r="AK44" s="102"/>
      <c r="AL44" s="102"/>
      <c r="AM44" s="102"/>
      <c r="AN44" s="102"/>
      <c r="AO44" s="102"/>
      <c r="AP44" s="102"/>
      <c r="AQ44" s="102"/>
      <c r="AR44" s="102"/>
      <c r="AS44" s="102"/>
      <c r="AT44" s="102"/>
      <c r="AU44" s="102"/>
      <c r="AV44" s="102"/>
      <c r="AW44" s="125"/>
      <c r="AX44" s="102"/>
      <c r="AY44" s="102"/>
      <c r="AZ44" s="125"/>
      <c r="BA44" s="102"/>
      <c r="BB44" s="102"/>
      <c r="BC44" s="102"/>
      <c r="BD44" s="102"/>
      <c r="BE44" s="102"/>
      <c r="BF44" s="102"/>
      <c r="BG44" s="102"/>
      <c r="BH44" s="102"/>
      <c r="BI44" s="102"/>
      <c r="BJ44" s="102"/>
      <c r="BK44" s="102"/>
      <c r="BL44" s="102"/>
    </row>
    <row r="45" spans="2:139" ht="12" customHeight="1" thickBot="1">
      <c r="B45" s="682"/>
      <c r="C45" s="627"/>
      <c r="D45" s="627"/>
      <c r="E45" s="627"/>
      <c r="F45" s="627"/>
      <c r="G45" s="627"/>
      <c r="H45" s="627"/>
      <c r="I45" s="627"/>
      <c r="J45" s="627"/>
      <c r="K45" s="627"/>
      <c r="L45" s="557"/>
      <c r="M45" s="558"/>
      <c r="N45" s="558"/>
      <c r="O45" s="558"/>
      <c r="P45" s="559"/>
      <c r="Q45" s="574"/>
      <c r="R45" s="448"/>
      <c r="S45" s="448"/>
      <c r="T45" s="448"/>
      <c r="U45" s="448"/>
      <c r="V45" s="448"/>
      <c r="W45" s="448"/>
      <c r="X45" s="448"/>
      <c r="Y45" s="448"/>
      <c r="Z45" s="448"/>
      <c r="AA45" s="448"/>
      <c r="AB45" s="448"/>
      <c r="AC45" s="448"/>
      <c r="AD45" s="448"/>
      <c r="AE45" s="448"/>
      <c r="AF45" s="483"/>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row>
    <row r="46" spans="2:139" ht="12" customHeight="1">
      <c r="B46" s="682"/>
      <c r="C46" s="627"/>
      <c r="D46" s="627"/>
      <c r="E46" s="627"/>
      <c r="F46" s="627"/>
      <c r="G46" s="627"/>
      <c r="H46" s="627"/>
      <c r="I46" s="627"/>
      <c r="J46" s="627"/>
      <c r="K46" s="627"/>
      <c r="L46" s="554" t="s">
        <v>16</v>
      </c>
      <c r="M46" s="555"/>
      <c r="N46" s="555"/>
      <c r="O46" s="555"/>
      <c r="P46" s="556"/>
      <c r="Q46" s="549" t="str">
        <f>IF(入力シート!$I$18="","",IF(入力シート!$I$18=入力シート!$CB$5,MID(入力シート!$R$26,M2,1),""))</f>
        <v/>
      </c>
      <c r="R46" s="441"/>
      <c r="S46" s="440" t="str">
        <f>IF(入力シート!$I$18="","",IF(入力シート!$I$18=入力シート!$CB$5,MID(入力シート!$R$26,O2,1),""))</f>
        <v/>
      </c>
      <c r="T46" s="441"/>
      <c r="U46" s="440" t="str">
        <f>IF(入力シート!$I$18="","",IF(入力シート!$I$18=入力シート!$CB$5,MID(入力シート!$R$26,Q2,1),""))</f>
        <v/>
      </c>
      <c r="V46" s="441"/>
      <c r="W46" s="440" t="str">
        <f>IF(入力シート!$I$18="","",IF(入力シート!$I$18=入力シート!$CB$5,MID(入力シート!$R$26,S2,1),""))</f>
        <v/>
      </c>
      <c r="X46" s="441"/>
      <c r="Y46" s="444" t="str">
        <f>IF(入力シート!$I$18="","",IF(入力シート!$I$18=入力シート!$CB$5,MID(入力シート!$R$26,U2,1),""))</f>
        <v/>
      </c>
      <c r="Z46" s="444"/>
      <c r="AA46" s="444" t="str">
        <f>IF(入力シート!$I$18="","",IF(入力シート!$I$18=入力シート!$CB$5,MID(入力シート!$R$26,W2,1),""))</f>
        <v/>
      </c>
      <c r="AB46" s="444"/>
      <c r="AC46" s="444" t="str">
        <f>IF(入力シート!$I$18="","",IF(入力シート!$I$18=入力シート!$CB$5,MID(入力シート!$R$26,Y2,1),""))</f>
        <v/>
      </c>
      <c r="AD46" s="444"/>
      <c r="AE46" s="444" t="str">
        <f>IF(入力シート!$I$18="","",IF(入力シート!$I$18=入力シート!$CB$5,MID(入力シート!$R$26,AA2,1),""))</f>
        <v/>
      </c>
      <c r="AF46" s="444"/>
      <c r="AG46" s="444" t="str">
        <f>IF(入力シート!$I$18="","",IF(入力シート!$I$18=入力シート!$CB$5,MID(入力シート!$R$26,AC2,1),""))</f>
        <v/>
      </c>
      <c r="AH46" s="444"/>
      <c r="AI46" s="444" t="str">
        <f>IF(入力シート!$I$18="","",IF(入力シート!$I$18=入力シート!$CB$5,MID(入力シート!$R$26,AE2,1),""))</f>
        <v/>
      </c>
      <c r="AJ46" s="444"/>
      <c r="AK46" s="444" t="str">
        <f>IF(入力シート!$I$18="","",IF(入力シート!$I$18=入力シート!$CB$5,MID(入力シート!$R$26,AG2,1),""))</f>
        <v/>
      </c>
      <c r="AL46" s="444"/>
      <c r="AM46" s="444" t="str">
        <f>IF(入力シート!$I$18="","",IF(入力シート!$I$18=入力シート!$CB$5,MID(入力シート!$R$26,AI2,1),""))</f>
        <v/>
      </c>
      <c r="AN46" s="444"/>
      <c r="AO46" s="440" t="str">
        <f>IF(入力シート!$I$18="","",IF(入力シート!$I$18=入力シート!$CB$5,MID(入力シート!$R$26,AK2,1),""))</f>
        <v/>
      </c>
      <c r="AP46" s="491"/>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row>
    <row r="47" spans="2:139" ht="12" customHeight="1" thickBot="1">
      <c r="B47" s="682"/>
      <c r="C47" s="627"/>
      <c r="D47" s="627"/>
      <c r="E47" s="627"/>
      <c r="F47" s="627"/>
      <c r="G47" s="627"/>
      <c r="H47" s="627"/>
      <c r="I47" s="627"/>
      <c r="J47" s="627"/>
      <c r="K47" s="627"/>
      <c r="L47" s="557"/>
      <c r="M47" s="558"/>
      <c r="N47" s="558"/>
      <c r="O47" s="558"/>
      <c r="P47" s="559"/>
      <c r="Q47" s="550"/>
      <c r="R47" s="443"/>
      <c r="S47" s="442"/>
      <c r="T47" s="443"/>
      <c r="U47" s="442"/>
      <c r="V47" s="443"/>
      <c r="W47" s="442"/>
      <c r="X47" s="443"/>
      <c r="Y47" s="448"/>
      <c r="Z47" s="448"/>
      <c r="AA47" s="448"/>
      <c r="AB47" s="448"/>
      <c r="AC47" s="448"/>
      <c r="AD47" s="448"/>
      <c r="AE47" s="448"/>
      <c r="AF47" s="448"/>
      <c r="AG47" s="448"/>
      <c r="AH47" s="448"/>
      <c r="AI47" s="448"/>
      <c r="AJ47" s="448"/>
      <c r="AK47" s="448"/>
      <c r="AL47" s="448"/>
      <c r="AM47" s="448"/>
      <c r="AN47" s="448"/>
      <c r="AO47" s="442"/>
      <c r="AP47" s="49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row>
    <row r="48" spans="2:139" ht="12" customHeight="1">
      <c r="B48" s="682"/>
      <c r="C48" s="627"/>
      <c r="D48" s="627"/>
      <c r="E48" s="627"/>
      <c r="F48" s="627"/>
      <c r="G48" s="627"/>
      <c r="H48" s="627"/>
      <c r="I48" s="627"/>
      <c r="J48" s="627"/>
      <c r="K48" s="627"/>
      <c r="L48" s="568" t="s">
        <v>17</v>
      </c>
      <c r="M48" s="569"/>
      <c r="N48" s="569"/>
      <c r="O48" s="569"/>
      <c r="P48" s="579"/>
      <c r="Q48" s="549" t="str">
        <f>IF(入力シート!$I$18="","",IF(入力シート!$I$18=入力シート!$CB$5,MID(入力シート!$R$27,M2,1),""))</f>
        <v/>
      </c>
      <c r="R48" s="441"/>
      <c r="S48" s="440" t="str">
        <f>IF(入力シート!$I$18="","",IF(入力シート!$I$18=入力シート!$CB$5,MID(入力シート!$R$27,O2,1),""))</f>
        <v/>
      </c>
      <c r="T48" s="441"/>
      <c r="U48" s="440" t="str">
        <f>IF(入力シート!$I$18="","",IF(入力シート!$I$18=入力シート!$CB$5,MID(入力シート!$R$27,Q2,1),""))</f>
        <v/>
      </c>
      <c r="V48" s="441"/>
      <c r="W48" s="440" t="str">
        <f>IF(入力シート!$I$18="","",IF(入力シート!$I$18=入力シート!$CB$5,MID(入力シート!$R$27,S2,1),""))</f>
        <v/>
      </c>
      <c r="X48" s="441"/>
      <c r="Y48" s="444" t="str">
        <f>IF(入力シート!$I$18="","",IF(入力シート!$I$18=入力シート!$CB$5,MID(入力シート!$R$27,U2,1),""))</f>
        <v/>
      </c>
      <c r="Z48" s="444"/>
      <c r="AA48" s="444" t="str">
        <f>IF(入力シート!$I$18="","",IF(入力シート!$I$18=入力シート!$CB$5,MID(入力シート!$R$27,W2,1),""))</f>
        <v/>
      </c>
      <c r="AB48" s="444"/>
      <c r="AC48" s="444" t="str">
        <f>IF(入力シート!$I$18="","",IF(入力シート!$I$18=入力シート!$CB$5,MID(入力シート!$R$27,Y2,1),""))</f>
        <v/>
      </c>
      <c r="AD48" s="444"/>
      <c r="AE48" s="444" t="str">
        <f>IF(入力シート!$I$18="","",IF(入力シート!$I$18=入力シート!$CB$5,MID(入力シート!$R$27,AA2,1),""))</f>
        <v/>
      </c>
      <c r="AF48" s="444"/>
      <c r="AG48" s="444" t="str">
        <f>IF(入力シート!$I$18="","",IF(入力シート!$I$18=入力シート!$CB$5,MID(入力シート!$R$27,AC2,1),""))</f>
        <v/>
      </c>
      <c r="AH48" s="444"/>
      <c r="AI48" s="444" t="str">
        <f>IF(入力シート!$I$18="","",IF(入力シート!$I$18=入力シート!$CB$5,MID(入力シート!$R$27,AE2,1),""))</f>
        <v/>
      </c>
      <c r="AJ48" s="444"/>
      <c r="AK48" s="444" t="str">
        <f>IF(入力シート!$I$18="","",IF(入力シート!$I$18=入力シート!$CB$5,MID(入力シート!$R$27,AG2,1),""))</f>
        <v/>
      </c>
      <c r="AL48" s="444"/>
      <c r="AM48" s="444" t="str">
        <f>IF(入力シート!$I$18="","",IF(入力シート!$I$18=入力シート!$CB$5,MID(入力シート!$R$27,AI2,1),""))</f>
        <v/>
      </c>
      <c r="AN48" s="444"/>
      <c r="AO48" s="440" t="str">
        <f>IF(入力シート!$I$18="","",IF(入力シート!$I$18=入力シート!$CB$5,MID(入力シート!$R$27,AK2,1),""))</f>
        <v/>
      </c>
      <c r="AP48" s="491"/>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row>
    <row r="49" spans="2:66" ht="12" customHeight="1" thickBot="1">
      <c r="B49" s="682"/>
      <c r="C49" s="627"/>
      <c r="D49" s="627"/>
      <c r="E49" s="627"/>
      <c r="F49" s="627"/>
      <c r="G49" s="627"/>
      <c r="H49" s="627"/>
      <c r="I49" s="627"/>
      <c r="J49" s="627"/>
      <c r="K49" s="627"/>
      <c r="L49" s="571"/>
      <c r="M49" s="572"/>
      <c r="N49" s="572"/>
      <c r="O49" s="572"/>
      <c r="P49" s="580"/>
      <c r="Q49" s="550"/>
      <c r="R49" s="443"/>
      <c r="S49" s="442"/>
      <c r="T49" s="443"/>
      <c r="U49" s="442"/>
      <c r="V49" s="443"/>
      <c r="W49" s="442"/>
      <c r="X49" s="443"/>
      <c r="Y49" s="448"/>
      <c r="Z49" s="448"/>
      <c r="AA49" s="448"/>
      <c r="AB49" s="448"/>
      <c r="AC49" s="448"/>
      <c r="AD49" s="448"/>
      <c r="AE49" s="448"/>
      <c r="AF49" s="448"/>
      <c r="AG49" s="448"/>
      <c r="AH49" s="448"/>
      <c r="AI49" s="448"/>
      <c r="AJ49" s="448"/>
      <c r="AK49" s="448"/>
      <c r="AL49" s="448"/>
      <c r="AM49" s="448"/>
      <c r="AN49" s="448"/>
      <c r="AO49" s="442"/>
      <c r="AP49" s="49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row>
    <row r="50" spans="2:66" ht="12" customHeight="1">
      <c r="B50" s="682"/>
      <c r="C50" s="627"/>
      <c r="D50" s="627"/>
      <c r="E50" s="627"/>
      <c r="F50" s="627"/>
      <c r="G50" s="627"/>
      <c r="H50" s="627"/>
      <c r="I50" s="627"/>
      <c r="J50" s="627"/>
      <c r="K50" s="627"/>
      <c r="L50" s="568" t="s">
        <v>15</v>
      </c>
      <c r="M50" s="569"/>
      <c r="N50" s="569"/>
      <c r="O50" s="569"/>
      <c r="P50" s="579"/>
      <c r="Q50" s="549" t="str">
        <f>IF(入力シート!$R$24="","",IF(入力シート!$I$18=入力シート!$CB$5,MID(入力シート!$R$24,M2,1),""))</f>
        <v/>
      </c>
      <c r="R50" s="441"/>
      <c r="S50" s="440" t="str">
        <f>IF(入力シート!$R$24="","",IF(入力シート!$I$18=入力シート!$CB$5,MID(入力シート!$R$24,O2,1),""))</f>
        <v/>
      </c>
      <c r="T50" s="441"/>
      <c r="U50" s="444" t="str">
        <f>IF(入力シート!$R$24="","",IF(入力シート!$I$18=入力シート!$CB$5,MID(入力シート!$R$24,Q2,1),""))</f>
        <v/>
      </c>
      <c r="V50" s="444"/>
      <c r="W50" s="440" t="str">
        <f>IF(入力シート!$R$24="","",IF(入力シート!$I$18=入力シート!$CB$5,MID(入力シート!$R$24,S2,1),""))</f>
        <v/>
      </c>
      <c r="X50" s="441"/>
      <c r="Y50" s="444" t="str">
        <f>IF(入力シート!$R$24="","",IF(入力シート!$I$18=入力シート!$CB$5,MID(入力シート!$R$24,U2,1),""))</f>
        <v/>
      </c>
      <c r="Z50" s="444"/>
      <c r="AA50" s="444" t="str">
        <f>IF(入力シート!$R$24="","",IF(入力シート!$I$18=入力シート!$CB$5,MID(入力シート!$R$24,W2,1),""))</f>
        <v/>
      </c>
      <c r="AB50" s="444"/>
      <c r="AC50" s="444" t="str">
        <f>IF(入力シート!$R$24="","",IF(入力シート!$I$18=入力シート!$CB$5,MID(入力シート!$R$24,Y2,1),""))</f>
        <v/>
      </c>
      <c r="AD50" s="444"/>
      <c r="AE50" s="444" t="str">
        <f>IF(入力シート!$R$24="","",IF(入力シート!$I$18=入力シート!$CB$5,MID(入力シート!$R$24,AA2,1),""))</f>
        <v/>
      </c>
      <c r="AF50" s="444"/>
      <c r="AG50" s="444" t="str">
        <f>IF(入力シート!$R$24="","",IF(入力シート!$I$18=入力シート!$CB$5,MID(入力シート!$R$24,AC2,1),""))</f>
        <v/>
      </c>
      <c r="AH50" s="444"/>
      <c r="AI50" s="444" t="str">
        <f>IF(入力シート!$R$24="","",IF(入力シート!$I$18=入力シート!$CB$5,MID(入力シート!$R$24,AE2,1),""))</f>
        <v/>
      </c>
      <c r="AJ50" s="444"/>
      <c r="AK50" s="444" t="str">
        <f>IF(入力シート!$R$24="","",IF(入力シート!$I$18=入力シート!$CB$5,MID(入力シート!$R$24,AG2,1),""))</f>
        <v/>
      </c>
      <c r="AL50" s="444"/>
      <c r="AM50" s="444" t="str">
        <f>IF(入力シート!$R$24="","",IF(入力シート!$I$18=入力シート!$CB$5,MID(入力シート!$R$24,AI2,1),""))</f>
        <v/>
      </c>
      <c r="AN50" s="444"/>
      <c r="AO50" s="444" t="str">
        <f>IF(入力シート!$R$24="","",IF(入力シート!$I$18=入力シート!$CB$5,MID(入力シート!$R$24,AK2,1),""))</f>
        <v/>
      </c>
      <c r="AP50" s="444"/>
      <c r="AQ50" s="444" t="str">
        <f>IF(入力シート!$R$24="","",IF(入力シート!$I$18=入力シート!$CB$5,MID(入力シート!$R$24,AM2,1),""))</f>
        <v/>
      </c>
      <c r="AR50" s="444"/>
      <c r="AS50" s="444" t="str">
        <f>IF(入力シート!$R$24="","",IF(入力シート!$I$18=入力シート!$CB$5,MID(入力シート!$R$24,AO2,1),""))</f>
        <v/>
      </c>
      <c r="AT50" s="444"/>
      <c r="AU50" s="444" t="str">
        <f>IF(入力シート!$R$24="","",IF(入力シート!$I$18=入力シート!$CB$5,MID(入力シート!$R$24,AQ2,1),""))</f>
        <v/>
      </c>
      <c r="AV50" s="444"/>
      <c r="AW50" s="444" t="str">
        <f>IF(入力シート!$R$24="","",IF(入力シート!$I$18=入力シート!$CB$5,MID(入力シート!$R$24,AS2,1),""))</f>
        <v/>
      </c>
      <c r="AX50" s="444"/>
      <c r="AY50" s="444" t="str">
        <f>IF(入力シート!$R$24="","",IF(入力シート!$I$18=入力シート!$CB$5,MID(入力シート!$R$24,AU2,1),""))</f>
        <v/>
      </c>
      <c r="AZ50" s="444"/>
      <c r="BA50" s="444" t="str">
        <f>IF(入力シート!$R$24="","",IF(入力シート!$I$18=入力シート!$CB$5,MID(入力シート!$R$24,AW2,1),""))</f>
        <v/>
      </c>
      <c r="BB50" s="444"/>
      <c r="BC50" s="444" t="str">
        <f>IF(入力シート!$R$24="","",IF(入力シート!$I$18=入力シート!$CB$5,MID(入力シート!$R$24,AY2,1),""))</f>
        <v/>
      </c>
      <c r="BD50" s="444"/>
      <c r="BE50" s="444" t="str">
        <f>IF(入力シート!$R$24="","",IF(入力シート!$I$18=入力シート!$CB$5,MID(入力シート!$R$24,BA2,1),""))</f>
        <v/>
      </c>
      <c r="BF50" s="444"/>
      <c r="BG50" s="444" t="str">
        <f>IF(入力シート!$R$24="","",IF(入力シート!$I$18=入力シート!$CB$5,MID(入力シート!$R$24,BC2,1),""))</f>
        <v/>
      </c>
      <c r="BH50" s="444"/>
      <c r="BI50" s="444" t="str">
        <f>IF(入力シート!$R$24="","",IF(入力シート!$I$18=入力シート!$CB$5,MID(入力シート!$R$24,BE2,1),""))</f>
        <v/>
      </c>
      <c r="BJ50" s="444"/>
      <c r="BK50" s="444" t="str">
        <f>IF(入力シート!$R$24="","",IF(入力シート!$I$18=入力シート!$CB$5,MID(入力シート!$R$24,BG2,1),""))</f>
        <v/>
      </c>
      <c r="BL50" s="444"/>
      <c r="BM50" s="440" t="str">
        <f>IF(入力シート!$R$24="","",IF(入力シート!$I$18=入力シート!$CB$5,MID(入力シート!$R$24,BI2,1),""))</f>
        <v/>
      </c>
      <c r="BN50" s="491"/>
    </row>
    <row r="51" spans="2:66" ht="12" customHeight="1" thickBot="1">
      <c r="B51" s="682"/>
      <c r="C51" s="627"/>
      <c r="D51" s="627"/>
      <c r="E51" s="627"/>
      <c r="F51" s="627"/>
      <c r="G51" s="627"/>
      <c r="H51" s="627"/>
      <c r="I51" s="627"/>
      <c r="J51" s="627"/>
      <c r="K51" s="627"/>
      <c r="L51" s="570"/>
      <c r="M51" s="496"/>
      <c r="N51" s="496"/>
      <c r="O51" s="496"/>
      <c r="P51" s="504"/>
      <c r="Q51" s="550"/>
      <c r="R51" s="443"/>
      <c r="S51" s="442"/>
      <c r="T51" s="443"/>
      <c r="U51" s="448"/>
      <c r="V51" s="448"/>
      <c r="W51" s="442"/>
      <c r="X51" s="443"/>
      <c r="Y51" s="448"/>
      <c r="Z51" s="448"/>
      <c r="AA51" s="448"/>
      <c r="AB51" s="448"/>
      <c r="AC51" s="448"/>
      <c r="AD51" s="448"/>
      <c r="AE51" s="448"/>
      <c r="AF51" s="448"/>
      <c r="AG51" s="448"/>
      <c r="AH51" s="448"/>
      <c r="AI51" s="448"/>
      <c r="AJ51" s="448"/>
      <c r="AK51" s="448"/>
      <c r="AL51" s="448"/>
      <c r="AM51" s="448"/>
      <c r="AN51" s="448"/>
      <c r="AO51" s="448"/>
      <c r="AP51" s="448"/>
      <c r="AQ51" s="448"/>
      <c r="AR51" s="448"/>
      <c r="AS51" s="448"/>
      <c r="AT51" s="448"/>
      <c r="AU51" s="448"/>
      <c r="AV51" s="448"/>
      <c r="AW51" s="448"/>
      <c r="AX51" s="448"/>
      <c r="AY51" s="448"/>
      <c r="AZ51" s="448"/>
      <c r="BA51" s="448"/>
      <c r="BB51" s="448"/>
      <c r="BC51" s="448"/>
      <c r="BD51" s="448"/>
      <c r="BE51" s="448"/>
      <c r="BF51" s="448"/>
      <c r="BG51" s="448"/>
      <c r="BH51" s="448"/>
      <c r="BI51" s="448"/>
      <c r="BJ51" s="448"/>
      <c r="BK51" s="448"/>
      <c r="BL51" s="448"/>
      <c r="BM51" s="442"/>
      <c r="BN51" s="492"/>
    </row>
    <row r="52" spans="2:66" ht="12" customHeight="1">
      <c r="B52" s="682"/>
      <c r="C52" s="627"/>
      <c r="D52" s="627"/>
      <c r="E52" s="627"/>
      <c r="F52" s="627"/>
      <c r="G52" s="627"/>
      <c r="H52" s="627"/>
      <c r="I52" s="627"/>
      <c r="J52" s="627"/>
      <c r="K52" s="627"/>
      <c r="L52" s="570"/>
      <c r="M52" s="496"/>
      <c r="N52" s="496"/>
      <c r="O52" s="496"/>
      <c r="P52" s="504"/>
      <c r="Q52" s="549" t="str">
        <f>IF(入力シート!$R$24="","",IF(入力シート!$I$18=入力シート!$CB$5,MID(入力シート!$R$24,BK2,1),""))</f>
        <v/>
      </c>
      <c r="R52" s="441"/>
      <c r="S52" s="440" t="str">
        <f>IF(入力シート!$R$24="","",IF(入力シート!$I$18=入力シート!$CB$5,MID(入力シート!$R$24,BM2,1),""))</f>
        <v/>
      </c>
      <c r="T52" s="441"/>
      <c r="U52" s="440" t="str">
        <f>IF(入力シート!$R$24="","",IF(入力シート!$I$18=入力シート!$CB$5,MID(入力シート!$R$24,BO2,1),""))</f>
        <v/>
      </c>
      <c r="V52" s="441"/>
      <c r="W52" s="440" t="str">
        <f>IF(入力シート!$R$24="","",IF(入力シート!$I$18=入力シート!$CB$5,MID(入力シート!$R$24,BQ2,1),""))</f>
        <v/>
      </c>
      <c r="X52" s="441"/>
      <c r="Y52" s="440" t="str">
        <f>IF(入力シート!$R$24="","",IF(入力シート!$I$18=入力シート!$CB$5,MID(入力シート!$R$24,BS2,1),""))</f>
        <v/>
      </c>
      <c r="Z52" s="441"/>
      <c r="AA52" s="440" t="str">
        <f>IF(入力シート!$R$24="","",IF(入力シート!$I$18=入力シート!$CB$5,MID(入力シート!$R$24,BU2,1),""))</f>
        <v/>
      </c>
      <c r="AB52" s="441"/>
      <c r="AC52" s="440" t="str">
        <f>IF(入力シート!$R$24="","",IF(入力シート!$I$18=入力シート!$CB$5,MID(入力シート!$R$24,BW2,1),""))</f>
        <v/>
      </c>
      <c r="AD52" s="441"/>
      <c r="AE52" s="440" t="str">
        <f>IF(入力シート!$R$24="","",IF(入力シート!$I$18=入力シート!$CB$5,MID(入力シート!$R$24,BY2,1),""))</f>
        <v/>
      </c>
      <c r="AF52" s="441"/>
      <c r="AG52" s="440" t="str">
        <f>IF(入力シート!$R$24="","",IF(入力シート!$I$18=入力シート!$CB$5,MID(入力シート!$R$24,CA2,1),""))</f>
        <v/>
      </c>
      <c r="AH52" s="441"/>
      <c r="AI52" s="440" t="str">
        <f>IF(入力シート!$R$24="","",IF(入力シート!$I$18=入力シート!$CB$5,MID(入力シート!$R$24,CC2,1),""))</f>
        <v/>
      </c>
      <c r="AJ52" s="441"/>
      <c r="AK52" s="440" t="str">
        <f>IF(入力シート!$R$24="","",IF(入力シート!$I$18=入力シート!$CB$5,MID(入力シート!$R$24,CE2,1),""))</f>
        <v/>
      </c>
      <c r="AL52" s="441"/>
      <c r="AM52" s="440" t="str">
        <f>IF(入力シート!$R$24="","",IF(入力シート!$I$18=入力シート!$CB$5,MID(入力シート!$R$24,CG2,1),""))</f>
        <v/>
      </c>
      <c r="AN52" s="441"/>
      <c r="AO52" s="440" t="str">
        <f>IF(入力シート!$R$24="","",IF(入力シート!$I$18=入力シート!$CB$5,MID(入力シート!$R$24,CI2,1),""))</f>
        <v/>
      </c>
      <c r="AP52" s="441"/>
      <c r="AQ52" s="440" t="str">
        <f>IF(入力シート!$R$24="","",IF(入力シート!$I$18=入力シート!$CB$5,MID(入力シート!$R$24,CK2,1),""))</f>
        <v/>
      </c>
      <c r="AR52" s="441"/>
      <c r="AS52" s="440" t="str">
        <f>IF(入力シート!$R$24="","",IF(入力シート!$I$18=入力シート!$CB$5,MID(入力シート!$R$24,CM2,1),""))</f>
        <v/>
      </c>
      <c r="AT52" s="441"/>
      <c r="AU52" s="440" t="str">
        <f>IF(入力シート!$R$24="","",IF(入力シート!$I$18=入力シート!$CB$5,MID(入力シート!$R$24,CO2,1),""))</f>
        <v/>
      </c>
      <c r="AV52" s="441"/>
      <c r="AW52" s="440" t="str">
        <f>IF(入力シート!$R$24="","",IF(入力シート!$I$18=入力シート!$CB$5,MID(入力シート!$R$24,CQ2,1),""))</f>
        <v/>
      </c>
      <c r="AX52" s="441"/>
      <c r="AY52" s="440" t="str">
        <f>IF(入力シート!$R$24="","",IF(入力シート!$I$18=入力シート!$CB$5,MID(入力シート!$R$24,CS2,1),""))</f>
        <v/>
      </c>
      <c r="AZ52" s="441"/>
      <c r="BA52" s="440" t="str">
        <f>IF(入力シート!$R$24="","",IF(入力シート!$I$18=入力シート!$CB$5,MID(入力シート!$R$24,CU2,1),""))</f>
        <v/>
      </c>
      <c r="BB52" s="441"/>
      <c r="BC52" s="440" t="str">
        <f>IF(入力シート!$R$24="","",IF(入力シート!$I$18=入力シート!$CB$5,MID(入力シート!$R$24,CW2,1),""))</f>
        <v/>
      </c>
      <c r="BD52" s="441"/>
      <c r="BE52" s="440" t="str">
        <f>IF(入力シート!$R$24="","",IF(入力シート!$I$18=入力シート!$CB$5,MID(入力シート!$R$24,CY2,1),""))</f>
        <v/>
      </c>
      <c r="BF52" s="441"/>
      <c r="BG52" s="440" t="str">
        <f>IF(入力シート!$R$24="","",IF(入力シート!$I$18=入力シート!$CB$5,MID(入力シート!$R$24,DA2,1),""))</f>
        <v/>
      </c>
      <c r="BH52" s="441"/>
      <c r="BI52" s="440" t="str">
        <f>IF(入力シート!$R$24="","",IF(入力シート!$I$18=入力シート!$CB$5,MID(入力シート!$R$24,DC2,1),""))</f>
        <v/>
      </c>
      <c r="BJ52" s="441"/>
      <c r="BK52" s="440" t="str">
        <f>IF(入力シート!$R$24="","",IF(入力シート!$I$18=入力シート!$CB$5,MID(入力シート!$R$24,DE2,1),""))</f>
        <v/>
      </c>
      <c r="BL52" s="441"/>
      <c r="BM52" s="440" t="str">
        <f>IF(入力シート!$R$24="","",IF(入力シート!$I$18=入力シート!$CB$5,MID(入力シート!$R$24,DG2,1),""))</f>
        <v/>
      </c>
      <c r="BN52" s="491"/>
    </row>
    <row r="53" spans="2:66" ht="12" customHeight="1" thickBot="1">
      <c r="B53" s="683"/>
      <c r="C53" s="684"/>
      <c r="D53" s="684"/>
      <c r="E53" s="684"/>
      <c r="F53" s="684"/>
      <c r="G53" s="684"/>
      <c r="H53" s="684"/>
      <c r="I53" s="684"/>
      <c r="J53" s="684"/>
      <c r="K53" s="684"/>
      <c r="L53" s="571"/>
      <c r="M53" s="572"/>
      <c r="N53" s="572"/>
      <c r="O53" s="572"/>
      <c r="P53" s="580"/>
      <c r="Q53" s="550"/>
      <c r="R53" s="443"/>
      <c r="S53" s="442"/>
      <c r="T53" s="443"/>
      <c r="U53" s="442"/>
      <c r="V53" s="443"/>
      <c r="W53" s="442"/>
      <c r="X53" s="443"/>
      <c r="Y53" s="442"/>
      <c r="Z53" s="443"/>
      <c r="AA53" s="442"/>
      <c r="AB53" s="443"/>
      <c r="AC53" s="442"/>
      <c r="AD53" s="443"/>
      <c r="AE53" s="442"/>
      <c r="AF53" s="443"/>
      <c r="AG53" s="442"/>
      <c r="AH53" s="443"/>
      <c r="AI53" s="442"/>
      <c r="AJ53" s="443"/>
      <c r="AK53" s="442"/>
      <c r="AL53" s="443"/>
      <c r="AM53" s="442"/>
      <c r="AN53" s="443"/>
      <c r="AO53" s="442"/>
      <c r="AP53" s="443"/>
      <c r="AQ53" s="442"/>
      <c r="AR53" s="443"/>
      <c r="AS53" s="442"/>
      <c r="AT53" s="443"/>
      <c r="AU53" s="442"/>
      <c r="AV53" s="443"/>
      <c r="AW53" s="442"/>
      <c r="AX53" s="443"/>
      <c r="AY53" s="442"/>
      <c r="AZ53" s="443"/>
      <c r="BA53" s="442"/>
      <c r="BB53" s="443"/>
      <c r="BC53" s="442"/>
      <c r="BD53" s="443"/>
      <c r="BE53" s="442"/>
      <c r="BF53" s="443"/>
      <c r="BG53" s="442"/>
      <c r="BH53" s="443"/>
      <c r="BI53" s="442"/>
      <c r="BJ53" s="443"/>
      <c r="BK53" s="442"/>
      <c r="BL53" s="443"/>
      <c r="BM53" s="442"/>
      <c r="BN53" s="492"/>
    </row>
    <row r="54" spans="2:66" ht="12" customHeight="1">
      <c r="B54" s="126"/>
      <c r="C54" s="126"/>
      <c r="D54" s="126"/>
      <c r="E54" s="126"/>
      <c r="F54" s="126"/>
      <c r="G54" s="126"/>
      <c r="H54" s="126"/>
      <c r="I54" s="126"/>
      <c r="J54" s="126"/>
      <c r="K54" s="126"/>
      <c r="L54" s="117"/>
      <c r="M54" s="117"/>
      <c r="N54" s="117"/>
      <c r="O54" s="117"/>
      <c r="P54" s="117"/>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row>
    <row r="55" spans="2:66" ht="12" customHeight="1">
      <c r="B55" s="126"/>
      <c r="C55" s="126"/>
      <c r="D55" s="126"/>
      <c r="E55" s="126"/>
      <c r="F55" s="126"/>
      <c r="G55" s="126"/>
      <c r="H55" s="126"/>
      <c r="I55" s="126"/>
      <c r="J55" s="126"/>
      <c r="K55" s="126"/>
      <c r="L55" s="117"/>
      <c r="M55" s="117"/>
      <c r="N55" s="117"/>
      <c r="O55" s="117"/>
      <c r="P55" s="117"/>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row>
    <row r="56" spans="2:66" ht="12" customHeight="1">
      <c r="B56" s="126"/>
      <c r="C56" s="126"/>
      <c r="D56" s="126"/>
      <c r="E56" s="126"/>
      <c r="F56" s="126"/>
      <c r="G56" s="126"/>
      <c r="H56" s="126"/>
      <c r="I56" s="126"/>
      <c r="J56" s="126"/>
      <c r="K56" s="126"/>
      <c r="L56" s="117"/>
      <c r="M56" s="117"/>
      <c r="N56" s="117"/>
      <c r="O56" s="117"/>
      <c r="P56" s="117"/>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row>
    <row r="57" spans="2:66" ht="12" customHeight="1">
      <c r="B57" s="110"/>
      <c r="C57" s="110"/>
      <c r="D57" s="110"/>
      <c r="E57" s="110"/>
    </row>
    <row r="58" spans="2:66" ht="12" customHeight="1">
      <c r="B58" s="502" t="s">
        <v>97</v>
      </c>
      <c r="C58" s="502"/>
      <c r="D58" s="502"/>
      <c r="E58" s="502"/>
      <c r="F58" s="502"/>
      <c r="G58" s="461" t="s">
        <v>297</v>
      </c>
      <c r="H58" s="461"/>
      <c r="I58" s="461"/>
      <c r="J58" s="461"/>
      <c r="K58" s="461"/>
      <c r="L58" s="461"/>
      <c r="M58" s="461"/>
      <c r="N58" s="461"/>
      <c r="O58" s="461"/>
      <c r="P58" s="461"/>
      <c r="Q58" s="174"/>
      <c r="R58" s="174"/>
      <c r="S58" s="111"/>
      <c r="T58" s="111"/>
      <c r="U58" s="111"/>
      <c r="V58" s="111"/>
      <c r="BD58" s="523" t="s">
        <v>123</v>
      </c>
      <c r="BE58" s="523"/>
      <c r="BF58" s="523"/>
      <c r="BG58" s="523"/>
      <c r="BH58" s="523"/>
      <c r="BI58" s="523"/>
      <c r="BJ58" s="523"/>
      <c r="BK58" s="523"/>
      <c r="BL58" s="523"/>
    </row>
    <row r="59" spans="2:66" ht="12" customHeight="1">
      <c r="B59" s="502"/>
      <c r="C59" s="502"/>
      <c r="D59" s="502"/>
      <c r="E59" s="502"/>
      <c r="F59" s="502"/>
      <c r="G59" s="461"/>
      <c r="H59" s="461"/>
      <c r="I59" s="461"/>
      <c r="J59" s="461"/>
      <c r="K59" s="461"/>
      <c r="L59" s="461"/>
      <c r="M59" s="461"/>
      <c r="N59" s="461"/>
      <c r="O59" s="461"/>
      <c r="P59" s="461"/>
      <c r="Q59" s="174"/>
      <c r="R59" s="174"/>
      <c r="S59" s="111"/>
      <c r="T59" s="111"/>
      <c r="U59" s="111"/>
      <c r="V59" s="111"/>
      <c r="AB59" s="598" t="s">
        <v>124</v>
      </c>
      <c r="AC59" s="598"/>
      <c r="AD59" s="598"/>
      <c r="AE59" s="598"/>
      <c r="AF59" s="598"/>
      <c r="AG59" s="598"/>
      <c r="AH59" s="127"/>
      <c r="AI59" s="127"/>
      <c r="AJ59" s="595" t="str">
        <f>IF(入力シート!$I$6="","",入力シート!$I$6)</f>
        <v/>
      </c>
      <c r="AK59" s="595"/>
      <c r="AL59" s="595"/>
      <c r="AM59" s="595"/>
      <c r="AN59" s="595"/>
      <c r="AO59" s="595"/>
      <c r="AP59" s="595"/>
      <c r="AQ59" s="595"/>
      <c r="AR59" s="595"/>
      <c r="AS59" s="595"/>
      <c r="AT59" s="595"/>
      <c r="AU59" s="595"/>
      <c r="AV59" s="595"/>
      <c r="AW59" s="127"/>
      <c r="AX59" s="127"/>
      <c r="BG59" s="105" t="s">
        <v>112</v>
      </c>
      <c r="BH59" s="105"/>
      <c r="BI59" s="105"/>
      <c r="BJ59" s="105"/>
      <c r="BK59" s="105"/>
    </row>
    <row r="60" spans="2:66" ht="12" customHeight="1" thickBot="1">
      <c r="B60" s="110"/>
      <c r="C60" s="110"/>
      <c r="D60" s="110"/>
      <c r="E60" s="110"/>
    </row>
    <row r="61" spans="2:66" ht="12" customHeight="1">
      <c r="B61" s="493" t="s">
        <v>125</v>
      </c>
      <c r="C61" s="615"/>
      <c r="D61" s="615"/>
      <c r="E61" s="615"/>
      <c r="F61" s="615"/>
      <c r="G61" s="615"/>
      <c r="H61" s="615"/>
      <c r="I61" s="615"/>
      <c r="J61" s="615"/>
      <c r="K61" s="616"/>
      <c r="L61" s="554" t="s">
        <v>126</v>
      </c>
      <c r="M61" s="555"/>
      <c r="N61" s="555"/>
      <c r="O61" s="555"/>
      <c r="P61" s="556"/>
      <c r="Q61" s="549" t="str">
        <f>IF(入力シート!$I$32="","",MID(入力シート!$I$32,M2,1))</f>
        <v/>
      </c>
      <c r="R61" s="441"/>
      <c r="S61" s="440" t="str">
        <f>IF(入力シート!$I$32="","",MID(入力シート!$I$32,O2,1))</f>
        <v/>
      </c>
      <c r="T61" s="441"/>
      <c r="U61" s="440" t="str">
        <f>IF(入力シート!$I$32="","",MID(入力シート!$I$32,Q2,1))</f>
        <v/>
      </c>
      <c r="V61" s="441"/>
      <c r="W61" s="440" t="str">
        <f>IF(入力シート!$I$32="","",MID(入力シート!$I$32,S2,1))</f>
        <v/>
      </c>
      <c r="X61" s="441"/>
      <c r="Y61" s="444" t="str">
        <f>IF(入力シート!$I$32="","",MID(入力シート!$I$32,U2,1))</f>
        <v/>
      </c>
      <c r="Z61" s="444"/>
      <c r="AA61" s="444" t="str">
        <f>IF(入力シート!$I$32="","",MID(入力シート!$I$32,W2,1))</f>
        <v/>
      </c>
      <c r="AB61" s="444"/>
      <c r="AC61" s="444" t="str">
        <f>IF(入力シート!$I$32="","",MID(入力シート!$I$32,Y2,1))</f>
        <v/>
      </c>
      <c r="AD61" s="444"/>
      <c r="AE61" s="444" t="str">
        <f>IF(入力シート!$I$32="","",MID(入力シート!$I$32,AA2,1))</f>
        <v/>
      </c>
      <c r="AF61" s="444"/>
      <c r="AG61" s="444" t="str">
        <f>IF(入力シート!$I$32="","",MID(入力シート!$I$32,AC2,1))</f>
        <v/>
      </c>
      <c r="AH61" s="444"/>
      <c r="AI61" s="444" t="str">
        <f>IF(入力シート!$I$32="","",MID(入力シート!$I$32,AE2,1))</f>
        <v/>
      </c>
      <c r="AJ61" s="444"/>
      <c r="AK61" s="444" t="str">
        <f>IF(入力シート!$I$32="","",MID(入力シート!$I$32,AG2,1))</f>
        <v/>
      </c>
      <c r="AL61" s="444"/>
      <c r="AM61" s="444" t="str">
        <f>IF(入力シート!$I$32="","",MID(入力シート!$I$32,AI2,1))</f>
        <v/>
      </c>
      <c r="AN61" s="482"/>
    </row>
    <row r="62" spans="2:66" ht="12" customHeight="1" thickBot="1">
      <c r="B62" s="617"/>
      <c r="C62" s="618"/>
      <c r="D62" s="618"/>
      <c r="E62" s="618"/>
      <c r="F62" s="618"/>
      <c r="G62" s="618"/>
      <c r="H62" s="618"/>
      <c r="I62" s="618"/>
      <c r="J62" s="618"/>
      <c r="K62" s="619"/>
      <c r="L62" s="557"/>
      <c r="M62" s="558"/>
      <c r="N62" s="558"/>
      <c r="O62" s="558"/>
      <c r="P62" s="559"/>
      <c r="Q62" s="550"/>
      <c r="R62" s="443"/>
      <c r="S62" s="442"/>
      <c r="T62" s="443"/>
      <c r="U62" s="442"/>
      <c r="V62" s="443"/>
      <c r="W62" s="442"/>
      <c r="X62" s="443"/>
      <c r="Y62" s="448"/>
      <c r="Z62" s="448"/>
      <c r="AA62" s="448"/>
      <c r="AB62" s="448"/>
      <c r="AC62" s="448"/>
      <c r="AD62" s="448"/>
      <c r="AE62" s="448"/>
      <c r="AF62" s="448"/>
      <c r="AG62" s="448"/>
      <c r="AH62" s="448"/>
      <c r="AI62" s="448"/>
      <c r="AJ62" s="448"/>
      <c r="AK62" s="448"/>
      <c r="AL62" s="448"/>
      <c r="AM62" s="448"/>
      <c r="AN62" s="483"/>
    </row>
    <row r="63" spans="2:66" ht="12" customHeight="1">
      <c r="B63" s="617"/>
      <c r="C63" s="618"/>
      <c r="D63" s="618"/>
      <c r="E63" s="618"/>
      <c r="F63" s="618"/>
      <c r="G63" s="618"/>
      <c r="H63" s="618"/>
      <c r="I63" s="618"/>
      <c r="J63" s="618"/>
      <c r="K63" s="619"/>
      <c r="L63" s="568" t="s">
        <v>16</v>
      </c>
      <c r="M63" s="569"/>
      <c r="N63" s="569"/>
      <c r="O63" s="569"/>
      <c r="P63" s="579"/>
      <c r="Q63" s="549" t="str">
        <f>IF(入力シート!$I$33="","",MID(入力シート!$I$33,M2,1))</f>
        <v/>
      </c>
      <c r="R63" s="441"/>
      <c r="S63" s="440" t="str">
        <f>IF(入力シート!$I$33="","",MID(入力シート!$I$33,O2,1))</f>
        <v/>
      </c>
      <c r="T63" s="441"/>
      <c r="U63" s="440" t="str">
        <f>IF(入力シート!$I$33="","",MID(入力シート!$I$33,Q2,1))</f>
        <v/>
      </c>
      <c r="V63" s="441"/>
      <c r="W63" s="440" t="str">
        <f>IF(入力シート!$I$33="","",MID(入力シート!$I$33,S2,1))</f>
        <v/>
      </c>
      <c r="X63" s="441"/>
      <c r="Y63" s="444" t="str">
        <f>IF(入力シート!$I$33="","",MID(入力シート!$I$33,U2,1))</f>
        <v/>
      </c>
      <c r="Z63" s="444"/>
      <c r="AA63" s="444" t="str">
        <f>IF(入力シート!$I$33="","",MID(入力シート!$I$33,W2,1))</f>
        <v/>
      </c>
      <c r="AB63" s="444"/>
      <c r="AC63" s="444" t="str">
        <f>IF(入力シート!$I$33="","",MID(入力シート!$I$33,Y2,1))</f>
        <v/>
      </c>
      <c r="AD63" s="444"/>
      <c r="AE63" s="444" t="str">
        <f>IF(入力シート!$I$33="","",MID(入力シート!$I$33,AA2,1))</f>
        <v/>
      </c>
      <c r="AF63" s="444"/>
      <c r="AG63" s="444" t="str">
        <f>IF(入力シート!$I$33="","",MID(入力シート!$I$33,AC2,1))</f>
        <v/>
      </c>
      <c r="AH63" s="444"/>
      <c r="AI63" s="444" t="str">
        <f>IF(入力シート!$I$33="","",MID(入力シート!$I$33,AE2,1))</f>
        <v/>
      </c>
      <c r="AJ63" s="444"/>
      <c r="AK63" s="444" t="str">
        <f>IF(入力シート!$I$33="","",MID(入力シート!$I$33,AG2,1))</f>
        <v/>
      </c>
      <c r="AL63" s="444"/>
      <c r="AM63" s="444" t="str">
        <f>IF(入力シート!$I$33="","",MID(入力シート!$I$33,AI2,1))</f>
        <v/>
      </c>
      <c r="AN63" s="440"/>
      <c r="AO63" s="444" t="str">
        <f>IF(入力シート!$I$33="","",MID(入力シート!$I$33,AK2,1))</f>
        <v/>
      </c>
      <c r="AP63" s="482"/>
    </row>
    <row r="64" spans="2:66" ht="12" customHeight="1" thickBot="1">
      <c r="B64" s="617"/>
      <c r="C64" s="618"/>
      <c r="D64" s="618"/>
      <c r="E64" s="618"/>
      <c r="F64" s="618"/>
      <c r="G64" s="618"/>
      <c r="H64" s="618"/>
      <c r="I64" s="618"/>
      <c r="J64" s="618"/>
      <c r="K64" s="619"/>
      <c r="L64" s="571"/>
      <c r="M64" s="572"/>
      <c r="N64" s="572"/>
      <c r="O64" s="572"/>
      <c r="P64" s="580"/>
      <c r="Q64" s="550"/>
      <c r="R64" s="443"/>
      <c r="S64" s="442"/>
      <c r="T64" s="443"/>
      <c r="U64" s="442"/>
      <c r="V64" s="443"/>
      <c r="W64" s="442"/>
      <c r="X64" s="443"/>
      <c r="Y64" s="448"/>
      <c r="Z64" s="448"/>
      <c r="AA64" s="448"/>
      <c r="AB64" s="448"/>
      <c r="AC64" s="448"/>
      <c r="AD64" s="448"/>
      <c r="AE64" s="448"/>
      <c r="AF64" s="448"/>
      <c r="AG64" s="448"/>
      <c r="AH64" s="448"/>
      <c r="AI64" s="448"/>
      <c r="AJ64" s="448"/>
      <c r="AK64" s="448"/>
      <c r="AL64" s="448"/>
      <c r="AM64" s="448"/>
      <c r="AN64" s="442"/>
      <c r="AO64" s="448"/>
      <c r="AP64" s="483"/>
    </row>
    <row r="65" spans="2:129" ht="12" customHeight="1">
      <c r="B65" s="617"/>
      <c r="C65" s="618"/>
      <c r="D65" s="618"/>
      <c r="E65" s="618"/>
      <c r="F65" s="618"/>
      <c r="G65" s="618"/>
      <c r="H65" s="618"/>
      <c r="I65" s="618"/>
      <c r="J65" s="618"/>
      <c r="K65" s="619"/>
      <c r="L65" s="623" t="s">
        <v>127</v>
      </c>
      <c r="M65" s="624"/>
      <c r="N65" s="624"/>
      <c r="O65" s="624"/>
      <c r="P65" s="625"/>
      <c r="Q65" s="596" t="str">
        <f>IF(入力シート!$I$34="","",MID(入力シート!$I$34,1,1))</f>
        <v/>
      </c>
      <c r="R65" s="454"/>
      <c r="S65" s="453" t="str">
        <f>IF(入力シート!$I$34="","",MID(入力シート!$I$34,2,1))</f>
        <v/>
      </c>
      <c r="T65" s="454"/>
      <c r="U65" s="453" t="str">
        <f>IF(入力シート!$I$34="","",MID(入力シート!$I$34,3,1))</f>
        <v/>
      </c>
      <c r="V65" s="454"/>
      <c r="W65" s="453" t="str">
        <f>IF(入力シート!$I$34="","",MID(入力シート!$I$34,4,1))</f>
        <v/>
      </c>
      <c r="X65" s="454"/>
      <c r="Y65" s="481" t="str">
        <f>IF(入力シート!$I$34="","",MID(入力シート!$I$34,5,1))</f>
        <v/>
      </c>
      <c r="Z65" s="481"/>
      <c r="AA65" s="481" t="str">
        <f>IF(入力シート!$I$34="","",MID(入力シート!$I$34,6,1))</f>
        <v/>
      </c>
      <c r="AB65" s="481"/>
      <c r="AC65" s="481" t="str">
        <f>IF(入力シート!$I$34="","",MID(入力シート!$I$34,7,1))</f>
        <v/>
      </c>
      <c r="AD65" s="481"/>
      <c r="AE65" s="481" t="str">
        <f>IF(入力シート!$I$34="","",MID(入力シート!$I$34,8,1))</f>
        <v/>
      </c>
      <c r="AF65" s="481"/>
      <c r="AG65" s="481" t="str">
        <f>IF(入力シート!$I$34="","",MID(入力シート!$I$34,9,1))</f>
        <v/>
      </c>
      <c r="AH65" s="481"/>
      <c r="AI65" s="481" t="str">
        <f>IF(入力シート!$I$34="","",MID(入力シート!$I$34,10,1))</f>
        <v/>
      </c>
      <c r="AJ65" s="481"/>
      <c r="AK65" s="481" t="str">
        <f>IF(入力シート!$I$34="","",MID(入力シート!$I$34,11,1))</f>
        <v/>
      </c>
      <c r="AL65" s="481"/>
      <c r="AM65" s="444" t="str">
        <f>IF(入力シート!$I$34="","",MID(入力シート!$I$34,12,1))</f>
        <v/>
      </c>
      <c r="AN65" s="444"/>
      <c r="AO65" s="444" t="str">
        <f>IF(入力シート!$I$34="","",MID(入力シート!$I$34,13,1))</f>
        <v/>
      </c>
      <c r="AP65" s="444"/>
      <c r="AQ65" s="440" t="str">
        <f>IF(入力シート!$I$34="","",MID(入力シート!$I$34,14,1))</f>
        <v/>
      </c>
      <c r="AR65" s="441"/>
      <c r="AS65" s="440" t="str">
        <f>IF(入力シート!$I$34="","",MID(入力シート!$I$34,15,1))</f>
        <v/>
      </c>
      <c r="AT65" s="441"/>
      <c r="AU65" s="440" t="str">
        <f>IF(入力シート!$I$34="","",MID(入力シート!$I$34,16,1))</f>
        <v/>
      </c>
      <c r="AV65" s="441"/>
      <c r="AW65" s="444" t="str">
        <f>IF(入力シート!$I$34="","",MID(入力シート!$I$34,17,1))</f>
        <v/>
      </c>
      <c r="AX65" s="444"/>
      <c r="AY65" s="444" t="str">
        <f>IF(入力シート!$I$34="","",MID(入力シート!$I$34,18,1))</f>
        <v/>
      </c>
      <c r="AZ65" s="444"/>
      <c r="BA65" s="444" t="str">
        <f>IF(入力シート!$I$34="","",MID(入力シート!$I$34,19,1))</f>
        <v/>
      </c>
      <c r="BB65" s="444"/>
      <c r="BC65" s="444" t="str">
        <f>IF(入力シート!$I$34="","",MID(入力シート!$I$34,20,1))</f>
        <v/>
      </c>
      <c r="BD65" s="444"/>
      <c r="BE65" s="444" t="str">
        <f>IF(入力シート!$I$34="","",MID(入力シート!$I$34,21,1))</f>
        <v/>
      </c>
      <c r="BF65" s="444"/>
      <c r="BG65" s="444" t="str">
        <f>IF(入力シート!$I$34="","",MID(入力シート!$I$34,22,1))</f>
        <v/>
      </c>
      <c r="BH65" s="444"/>
      <c r="BI65" s="444" t="str">
        <f>IF(入力シート!$I$34="","",MID(入力シート!$I$34,23,1))</f>
        <v/>
      </c>
      <c r="BJ65" s="444"/>
      <c r="BK65" s="444" t="str">
        <f>IF(入力シート!$I$34="","",MID(入力シート!$I$34,24,1))</f>
        <v/>
      </c>
      <c r="BL65" s="482"/>
    </row>
    <row r="66" spans="2:129" ht="12" customHeight="1">
      <c r="B66" s="617"/>
      <c r="C66" s="618"/>
      <c r="D66" s="618"/>
      <c r="E66" s="618"/>
      <c r="F66" s="618"/>
      <c r="G66" s="618"/>
      <c r="H66" s="618"/>
      <c r="I66" s="618"/>
      <c r="J66" s="618"/>
      <c r="K66" s="619"/>
      <c r="L66" s="626"/>
      <c r="M66" s="627"/>
      <c r="N66" s="627"/>
      <c r="O66" s="627"/>
      <c r="P66" s="628"/>
      <c r="Q66" s="597"/>
      <c r="R66" s="562"/>
      <c r="S66" s="563"/>
      <c r="T66" s="562"/>
      <c r="U66" s="563"/>
      <c r="V66" s="562"/>
      <c r="W66" s="563"/>
      <c r="X66" s="562"/>
      <c r="Y66" s="445"/>
      <c r="Z66" s="445"/>
      <c r="AA66" s="445"/>
      <c r="AB66" s="445"/>
      <c r="AC66" s="445"/>
      <c r="AD66" s="445"/>
      <c r="AE66" s="445"/>
      <c r="AF66" s="445"/>
      <c r="AG66" s="445"/>
      <c r="AH66" s="445"/>
      <c r="AI66" s="445"/>
      <c r="AJ66" s="445"/>
      <c r="AK66" s="445"/>
      <c r="AL66" s="445"/>
      <c r="AM66" s="445"/>
      <c r="AN66" s="445"/>
      <c r="AO66" s="445"/>
      <c r="AP66" s="445"/>
      <c r="AQ66" s="563"/>
      <c r="AR66" s="562"/>
      <c r="AS66" s="563"/>
      <c r="AT66" s="562"/>
      <c r="AU66" s="563"/>
      <c r="AV66" s="562"/>
      <c r="AW66" s="445"/>
      <c r="AX66" s="445"/>
      <c r="AY66" s="445"/>
      <c r="AZ66" s="445"/>
      <c r="BA66" s="445"/>
      <c r="BB66" s="445"/>
      <c r="BC66" s="445"/>
      <c r="BD66" s="445"/>
      <c r="BE66" s="445"/>
      <c r="BF66" s="445"/>
      <c r="BG66" s="445"/>
      <c r="BH66" s="445"/>
      <c r="BI66" s="445"/>
      <c r="BJ66" s="445"/>
      <c r="BK66" s="445"/>
      <c r="BL66" s="582"/>
    </row>
    <row r="67" spans="2:129" ht="12" customHeight="1">
      <c r="B67" s="617"/>
      <c r="C67" s="618"/>
      <c r="D67" s="618"/>
      <c r="E67" s="618"/>
      <c r="F67" s="618"/>
      <c r="G67" s="618"/>
      <c r="H67" s="618"/>
      <c r="I67" s="618"/>
      <c r="J67" s="618"/>
      <c r="K67" s="619"/>
      <c r="L67" s="629"/>
      <c r="M67" s="630"/>
      <c r="N67" s="630"/>
      <c r="O67" s="630"/>
      <c r="P67" s="631"/>
      <c r="Q67" s="599" t="str">
        <f>IF(入力シート!$I$34="","",MID(入力シート!$I$34,25,1))</f>
        <v/>
      </c>
      <c r="R67" s="454"/>
      <c r="S67" s="453" t="str">
        <f>IF(入力シート!$I$34="","",MID(入力シート!$I$34,26,1))</f>
        <v/>
      </c>
      <c r="T67" s="454"/>
      <c r="U67" s="453" t="str">
        <f>IF(入力シート!$I$34="","",MID(入力シート!$I$34,27,1))</f>
        <v/>
      </c>
      <c r="V67" s="454"/>
      <c r="W67" s="453" t="str">
        <f>IF(入力シート!$I$34="","",MID(入力シート!$I$34,28,1))</f>
        <v/>
      </c>
      <c r="X67" s="454"/>
      <c r="Y67" s="481" t="str">
        <f>IF(入力シート!$I$34="","",MID(入力シート!$I$34,29,1))</f>
        <v/>
      </c>
      <c r="Z67" s="481"/>
      <c r="AA67" s="481" t="str">
        <f>IF(入力シート!$I$34="","",MID(入力シート!$I$34,30,1))</f>
        <v/>
      </c>
      <c r="AB67" s="481"/>
      <c r="AC67" s="481" t="str">
        <f>IF(入力シート!$I$34="","",MID(入力シート!$I$34,31,1))</f>
        <v/>
      </c>
      <c r="AD67" s="481"/>
      <c r="AE67" s="481" t="str">
        <f>IF(入力シート!$I$34="","",MID(入力シート!$I$34,32,1))</f>
        <v/>
      </c>
      <c r="AF67" s="481"/>
      <c r="AG67" s="481" t="str">
        <f>IF(入力シート!$I$34="","",MID(入力シート!$I$34,33,1))</f>
        <v/>
      </c>
      <c r="AH67" s="481"/>
      <c r="AI67" s="481" t="str">
        <f>IF(入力シート!$I$34="","",MID(入力シート!$I$34,34,1))</f>
        <v/>
      </c>
      <c r="AJ67" s="481"/>
      <c r="AK67" s="481" t="str">
        <f>IF(入力シート!$I$34="","",MID(入力シート!$I$34,35,1))</f>
        <v/>
      </c>
      <c r="AL67" s="481"/>
      <c r="AM67" s="481" t="str">
        <f>IF(入力シート!$I$34="","",MID(入力シート!$I$34,36,1))</f>
        <v/>
      </c>
      <c r="AN67" s="481"/>
      <c r="AO67" s="481" t="str">
        <f>IF(入力シート!$I$34="","",MID(入力シート!$I$34,37,1))</f>
        <v/>
      </c>
      <c r="AP67" s="481"/>
      <c r="AQ67" s="453" t="str">
        <f>IF(入力シート!$I$34="","",MID(入力シート!$I$34,38,1))</f>
        <v/>
      </c>
      <c r="AR67" s="454"/>
      <c r="AS67" s="453" t="str">
        <f>IF(入力シート!$I$34="","",MID(入力シート!$I$34,39,1))</f>
        <v/>
      </c>
      <c r="AT67" s="454"/>
      <c r="AU67" s="453" t="str">
        <f>IF(入力シート!$I$34="","",MID(入力シート!$I$34,40,1))</f>
        <v/>
      </c>
      <c r="AV67" s="454"/>
      <c r="AW67" s="481" t="str">
        <f>IF(入力シート!$I$34="","",MID(入力シート!$I$34,41,1))</f>
        <v/>
      </c>
      <c r="AX67" s="481"/>
      <c r="AY67" s="481" t="str">
        <f>IF(入力シート!$I$34="","",MID(入力シート!$I$34,42,1))</f>
        <v/>
      </c>
      <c r="AZ67" s="481"/>
      <c r="BA67" s="481" t="str">
        <f>IF(入力シート!$I$34="","",MID(入力シート!$I$34,43,1))</f>
        <v/>
      </c>
      <c r="BB67" s="481"/>
      <c r="BC67" s="481" t="str">
        <f>IF(入力シート!$I$34="","",MID(入力シート!$I$34,44,1))</f>
        <v/>
      </c>
      <c r="BD67" s="481"/>
      <c r="BE67" s="481" t="str">
        <f>IF(入力シート!$I$34="","",MID(入力シート!$I$34,45,1))</f>
        <v/>
      </c>
      <c r="BF67" s="481"/>
      <c r="BG67" s="481" t="str">
        <f>IF(入力シート!$I$34="","",MID(入力シート!$I$34,46,1))</f>
        <v/>
      </c>
      <c r="BH67" s="481"/>
      <c r="BI67" s="481" t="str">
        <f>IF(入力シート!$I$34="","",MID(入力シート!$I$34,47,1))</f>
        <v/>
      </c>
      <c r="BJ67" s="481"/>
      <c r="BK67" s="481" t="str">
        <f>IF(入力シート!$I$34="","",MID(入力シート!$I$34,48,1))</f>
        <v/>
      </c>
      <c r="BL67" s="608"/>
    </row>
    <row r="68" spans="2:129" ht="12" customHeight="1" thickBot="1">
      <c r="B68" s="620"/>
      <c r="C68" s="621"/>
      <c r="D68" s="621"/>
      <c r="E68" s="621"/>
      <c r="F68" s="621"/>
      <c r="G68" s="621"/>
      <c r="H68" s="621"/>
      <c r="I68" s="621"/>
      <c r="J68" s="621"/>
      <c r="K68" s="622"/>
      <c r="L68" s="632"/>
      <c r="M68" s="633"/>
      <c r="N68" s="633"/>
      <c r="O68" s="633"/>
      <c r="P68" s="634"/>
      <c r="Q68" s="550"/>
      <c r="R68" s="443"/>
      <c r="S68" s="442"/>
      <c r="T68" s="443"/>
      <c r="U68" s="442"/>
      <c r="V68" s="443"/>
      <c r="W68" s="442"/>
      <c r="X68" s="443"/>
      <c r="Y68" s="448"/>
      <c r="Z68" s="448"/>
      <c r="AA68" s="448"/>
      <c r="AB68" s="448"/>
      <c r="AC68" s="448"/>
      <c r="AD68" s="448"/>
      <c r="AE68" s="448"/>
      <c r="AF68" s="448"/>
      <c r="AG68" s="448"/>
      <c r="AH68" s="448"/>
      <c r="AI68" s="448"/>
      <c r="AJ68" s="448"/>
      <c r="AK68" s="448"/>
      <c r="AL68" s="448"/>
      <c r="AM68" s="448"/>
      <c r="AN68" s="448"/>
      <c r="AO68" s="448"/>
      <c r="AP68" s="448"/>
      <c r="AQ68" s="442"/>
      <c r="AR68" s="443"/>
      <c r="AS68" s="442"/>
      <c r="AT68" s="443"/>
      <c r="AU68" s="442"/>
      <c r="AV68" s="443"/>
      <c r="AW68" s="448"/>
      <c r="AX68" s="448"/>
      <c r="AY68" s="448"/>
      <c r="AZ68" s="448"/>
      <c r="BA68" s="448"/>
      <c r="BB68" s="448"/>
      <c r="BC68" s="448"/>
      <c r="BD68" s="448"/>
      <c r="BE68" s="448"/>
      <c r="BF68" s="448"/>
      <c r="BG68" s="448"/>
      <c r="BH68" s="448"/>
      <c r="BI68" s="448"/>
      <c r="BJ68" s="448"/>
      <c r="BK68" s="448"/>
      <c r="BL68" s="483"/>
    </row>
    <row r="69" spans="2:129" ht="12" customHeight="1">
      <c r="B69" s="609" t="s">
        <v>128</v>
      </c>
      <c r="C69" s="610"/>
      <c r="D69" s="610"/>
      <c r="E69" s="610"/>
      <c r="F69" s="610"/>
      <c r="G69" s="610"/>
      <c r="H69" s="610"/>
      <c r="I69" s="610"/>
      <c r="J69" s="610"/>
      <c r="K69" s="611"/>
      <c r="L69" s="478"/>
      <c r="M69" s="606" t="str">
        <f>IF(入力シート!$M$40="","",IF(($DT$69-9)&lt;=0,"",MID(入力シート!$M$40,$DT$69-9,1)))</f>
        <v/>
      </c>
      <c r="N69" s="441"/>
      <c r="O69" s="440" t="str">
        <f>IF(入力シート!$M$40="","",IF(($DT$69-8)&lt;=0,"",MID(入力シート!$M$40,$DT$69-8,1)))</f>
        <v/>
      </c>
      <c r="P69" s="441"/>
      <c r="Q69" s="440" t="str">
        <f>IF(入力シート!$M$40="","",IF(($DT$69-7)&lt;=0,"",MID(入力シート!$M$40,$DT$69-7,1)))</f>
        <v/>
      </c>
      <c r="R69" s="441"/>
      <c r="S69" s="440" t="str">
        <f>IF(入力シート!$M$40="","",IF(($DT$69-6)&lt;=0,"",MID(入力シート!$M$40,$DT$69-6,1)))</f>
        <v/>
      </c>
      <c r="T69" s="441"/>
      <c r="U69" s="444" t="str">
        <f>IF(入力シート!$M$40="","",IF(($DT$69-5)&lt;=0,"",MID(入力シート!$M$40,$DT$69-5,1)))</f>
        <v/>
      </c>
      <c r="V69" s="444"/>
      <c r="W69" s="444" t="str">
        <f>IF(入力シート!$M$40="","",IF(($DT$69-4)&lt;=0,"",MID(入力シート!$M$40,$DT$69-4,1)))</f>
        <v/>
      </c>
      <c r="X69" s="444"/>
      <c r="Y69" s="444" t="str">
        <f>IF(入力シート!$M$40="","",IF(($DT$69-3)&lt;=0,"",MID(入力シート!$M$40,$DT$69-3,1)))</f>
        <v/>
      </c>
      <c r="Z69" s="444"/>
      <c r="AA69" s="444" t="str">
        <f>IF(入力シート!$M$40="","",IF(($DT$69-2)&lt;=0,"",MID(入力シート!$M$40,$DT$69-2,1)))</f>
        <v/>
      </c>
      <c r="AB69" s="444"/>
      <c r="AC69" s="444" t="str">
        <f>IF(入力シート!$M$40="","",IF(($DT$69-1)&lt;=0,"",MID(入力シート!$M$40,$DT$69-1,1)))</f>
        <v/>
      </c>
      <c r="AD69" s="444"/>
      <c r="AE69" s="444" t="str">
        <f>IF(入力シート!$M$40="","",IF(($DT$69)&lt;=0,"",MID(入力シート!$M$40,$DT$69,1)))</f>
        <v/>
      </c>
      <c r="AF69" s="482"/>
      <c r="AG69" s="487" t="s">
        <v>129</v>
      </c>
      <c r="AH69" s="488"/>
      <c r="AI69" s="488"/>
      <c r="AJ69" s="111"/>
      <c r="AK69" s="111"/>
      <c r="AL69" s="111"/>
      <c r="AM69" s="111"/>
      <c r="AN69" s="111"/>
      <c r="AO69" s="111"/>
      <c r="AP69" s="111"/>
      <c r="AQ69" s="111"/>
      <c r="AR69" s="111"/>
      <c r="AS69" s="111"/>
      <c r="AT69" s="111"/>
      <c r="AU69" s="111"/>
      <c r="AV69" s="111"/>
      <c r="AW69" s="111"/>
      <c r="AX69" s="111"/>
      <c r="AY69" s="111"/>
      <c r="AZ69" s="111"/>
      <c r="BA69" s="111"/>
      <c r="BB69" s="111"/>
      <c r="BC69" s="111"/>
      <c r="BD69" s="111"/>
      <c r="BE69" s="111"/>
      <c r="BF69" s="111"/>
      <c r="BG69" s="111"/>
      <c r="BH69" s="111"/>
      <c r="BI69" s="111"/>
      <c r="BJ69" s="111"/>
      <c r="BK69" s="111"/>
      <c r="BL69" s="111"/>
      <c r="DT69" s="484">
        <f>LEN(入力シート!M40)</f>
        <v>0</v>
      </c>
      <c r="DU69" s="484"/>
      <c r="DV69" s="485" t="s">
        <v>258</v>
      </c>
      <c r="DW69" s="486"/>
      <c r="DX69" s="486"/>
      <c r="DY69" s="486"/>
    </row>
    <row r="70" spans="2:129" ht="12" customHeight="1" thickBot="1">
      <c r="B70" s="612"/>
      <c r="C70" s="613"/>
      <c r="D70" s="613"/>
      <c r="E70" s="613"/>
      <c r="F70" s="613"/>
      <c r="G70" s="613"/>
      <c r="H70" s="613"/>
      <c r="I70" s="613"/>
      <c r="J70" s="613"/>
      <c r="K70" s="614"/>
      <c r="L70" s="479"/>
      <c r="M70" s="607"/>
      <c r="N70" s="443"/>
      <c r="O70" s="442"/>
      <c r="P70" s="443"/>
      <c r="Q70" s="442"/>
      <c r="R70" s="443"/>
      <c r="S70" s="442"/>
      <c r="T70" s="443"/>
      <c r="U70" s="448"/>
      <c r="V70" s="448"/>
      <c r="W70" s="448"/>
      <c r="X70" s="448"/>
      <c r="Y70" s="448"/>
      <c r="Z70" s="448"/>
      <c r="AA70" s="448"/>
      <c r="AB70" s="448"/>
      <c r="AC70" s="448"/>
      <c r="AD70" s="448"/>
      <c r="AE70" s="448"/>
      <c r="AF70" s="483"/>
      <c r="AG70" s="489"/>
      <c r="AH70" s="490"/>
      <c r="AI70" s="490"/>
      <c r="AJ70" s="111"/>
      <c r="AK70" s="111"/>
      <c r="AL70" s="111"/>
      <c r="AM70" s="111"/>
      <c r="AN70" s="111"/>
      <c r="AO70" s="111"/>
      <c r="AP70" s="111"/>
      <c r="AQ70" s="111"/>
      <c r="AR70" s="111"/>
      <c r="AS70" s="111"/>
      <c r="AT70" s="111"/>
      <c r="AU70" s="111"/>
      <c r="AV70" s="111"/>
      <c r="AW70" s="111"/>
      <c r="AX70" s="111"/>
      <c r="AY70" s="111"/>
      <c r="AZ70" s="111"/>
      <c r="BA70" s="111"/>
      <c r="BB70" s="111"/>
      <c r="BC70" s="111"/>
      <c r="BD70" s="111"/>
      <c r="BE70" s="111"/>
      <c r="BF70" s="111"/>
      <c r="BG70" s="111"/>
      <c r="BH70" s="111"/>
      <c r="BI70" s="111"/>
      <c r="BJ70" s="111"/>
      <c r="BK70" s="111"/>
      <c r="BL70" s="111"/>
      <c r="DT70" s="484"/>
      <c r="DU70" s="484"/>
      <c r="DV70" s="485"/>
      <c r="DW70" s="486"/>
      <c r="DX70" s="486"/>
      <c r="DY70" s="486"/>
    </row>
    <row r="71" spans="2:129" ht="12" customHeight="1" thickBot="1">
      <c r="B71" s="609" t="s">
        <v>130</v>
      </c>
      <c r="C71" s="610"/>
      <c r="D71" s="610"/>
      <c r="E71" s="610"/>
      <c r="F71" s="610"/>
      <c r="G71" s="610"/>
      <c r="H71" s="610"/>
      <c r="I71" s="610"/>
      <c r="J71" s="610"/>
      <c r="K71" s="611"/>
      <c r="L71" s="480"/>
      <c r="M71" s="640" t="str">
        <f>IF(入力シート!$M$41="","",IF(($DT$71-9)&lt;=0,"",MID(入力シート!$M$41,$DT$71-9,1)))</f>
        <v/>
      </c>
      <c r="N71" s="552"/>
      <c r="O71" s="453" t="str">
        <f>IF(入力シート!$M$41="","",IF(($DT$71-8)&lt;=0,"",MID(入力シート!$M$41,$DT$71-8,1)))</f>
        <v/>
      </c>
      <c r="P71" s="454"/>
      <c r="Q71" s="453" t="str">
        <f>IF(入力シート!$M$41="","",IF(($DT$71-7)&lt;=0,"",MID(入力シート!$M$41,$DT$71-7,1)))</f>
        <v/>
      </c>
      <c r="R71" s="454"/>
      <c r="S71" s="453" t="str">
        <f>IF(入力シート!$M$41="","",IF(($DT$71-6)&lt;=0,"",MID(入力シート!$M$41,$DT$71-6,1)))</f>
        <v/>
      </c>
      <c r="T71" s="454"/>
      <c r="U71" s="481" t="str">
        <f>IF(入力シート!$M$41="","",IF(($DT$71-5)&lt;=0,"",MID(入力シート!$M$41,$DT$71-5,1)))</f>
        <v/>
      </c>
      <c r="V71" s="481"/>
      <c r="W71" s="481" t="str">
        <f>IF(入力シート!$M$41="","",IF(($DT$71-4)&lt;=0,"",MID(入力シート!$M$41,$DT$71-4,1)))</f>
        <v/>
      </c>
      <c r="X71" s="481"/>
      <c r="Y71" s="481" t="str">
        <f>IF(入力シート!$M$41="","",IF(($DT$71-3)&lt;=0,"",MID(入力シート!$M$41,$DT$71-3,1)))</f>
        <v/>
      </c>
      <c r="Z71" s="481"/>
      <c r="AA71" s="481" t="str">
        <f>IF(入力シート!$M$41="","",IF(($DT$71-2)&lt;=0,"",MID(入力シート!$M$41,$DT$71-2,1)))</f>
        <v/>
      </c>
      <c r="AB71" s="481"/>
      <c r="AC71" s="481" t="str">
        <f>IF(入力シート!$M$41="","",IF(($DT$71-1)&lt;=0,"",MID(入力シート!$M$41,$DT$71-1,1)))</f>
        <v/>
      </c>
      <c r="AD71" s="481"/>
      <c r="AE71" s="444" t="str">
        <f>IF(入力シート!$M$41="","",IF(($DT$71)&lt;=0,"",MID(入力シート!$M$41,$DT$71,1)))</f>
        <v/>
      </c>
      <c r="AF71" s="482"/>
      <c r="AG71" s="489" t="s">
        <v>129</v>
      </c>
      <c r="AH71" s="490"/>
      <c r="AI71" s="490"/>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11"/>
      <c r="BI71" s="111"/>
      <c r="BJ71" s="111"/>
      <c r="BK71" s="111"/>
      <c r="BL71" s="111"/>
      <c r="DT71" s="484">
        <f>LEN(入力シート!M41)</f>
        <v>0</v>
      </c>
      <c r="DU71" s="484"/>
      <c r="DV71" s="485" t="s">
        <v>258</v>
      </c>
      <c r="DW71" s="486"/>
      <c r="DX71" s="486"/>
      <c r="DY71" s="486"/>
    </row>
    <row r="72" spans="2:129" ht="12" customHeight="1" thickBot="1">
      <c r="B72" s="612"/>
      <c r="C72" s="613"/>
      <c r="D72" s="613"/>
      <c r="E72" s="613"/>
      <c r="F72" s="613"/>
      <c r="G72" s="613"/>
      <c r="H72" s="613"/>
      <c r="I72" s="613"/>
      <c r="J72" s="613"/>
      <c r="K72" s="614"/>
      <c r="L72" s="480"/>
      <c r="M72" s="640"/>
      <c r="N72" s="552"/>
      <c r="O72" s="442"/>
      <c r="P72" s="443"/>
      <c r="Q72" s="442"/>
      <c r="R72" s="443"/>
      <c r="S72" s="442"/>
      <c r="T72" s="443"/>
      <c r="U72" s="448"/>
      <c r="V72" s="448"/>
      <c r="W72" s="448"/>
      <c r="X72" s="448"/>
      <c r="Y72" s="448"/>
      <c r="Z72" s="448"/>
      <c r="AA72" s="448"/>
      <c r="AB72" s="448"/>
      <c r="AC72" s="448"/>
      <c r="AD72" s="448"/>
      <c r="AE72" s="448"/>
      <c r="AF72" s="483"/>
      <c r="AG72" s="489"/>
      <c r="AH72" s="490"/>
      <c r="AI72" s="490"/>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DT72" s="484"/>
      <c r="DU72" s="484"/>
      <c r="DV72" s="485"/>
      <c r="DW72" s="486"/>
      <c r="DX72" s="486"/>
      <c r="DY72" s="486"/>
    </row>
    <row r="73" spans="2:129" ht="12" customHeight="1" thickBot="1">
      <c r="B73" s="609" t="s">
        <v>131</v>
      </c>
      <c r="C73" s="610"/>
      <c r="D73" s="610"/>
      <c r="E73" s="610"/>
      <c r="F73" s="610"/>
      <c r="G73" s="610"/>
      <c r="H73" s="610"/>
      <c r="I73" s="610"/>
      <c r="J73" s="610"/>
      <c r="K73" s="611"/>
      <c r="L73" s="480"/>
      <c r="M73" s="640" t="str">
        <f>IF(入力シート!$M$42="","",IF(($DT$73-9)&lt;=0,"",MID(入力シート!$M$42,$DT$73-9,1)))</f>
        <v/>
      </c>
      <c r="N73" s="552"/>
      <c r="O73" s="453" t="str">
        <f>IF(入力シート!$M$42="","",IF(($DT$73-8)&lt;=0,"",MID(入力シート!$M$42,$DT$73-8,1)))</f>
        <v/>
      </c>
      <c r="P73" s="454"/>
      <c r="Q73" s="453" t="str">
        <f>IF(入力シート!$M$42="","",IF(($DT$73-7)&lt;=0,"",MID(入力シート!$M$42,$DT$73-7,1)))</f>
        <v/>
      </c>
      <c r="R73" s="454"/>
      <c r="S73" s="453" t="str">
        <f>IF(入力シート!$M$42="","",IF(($DT$73-6)&lt;=0,"",MID(入力シート!$M$42,$DT$73-6,1)))</f>
        <v/>
      </c>
      <c r="T73" s="454"/>
      <c r="U73" s="481" t="str">
        <f>IF(入力シート!$M$42="","",IF(($DT$73-5)&lt;=0,"",MID(入力シート!$M$42,$DT$73-5,1)))</f>
        <v/>
      </c>
      <c r="V73" s="481"/>
      <c r="W73" s="481" t="str">
        <f>IF(入力シート!$M$42="","",IF(($DT$73-4)&lt;=0,"",MID(入力シート!$M$42,$DT$73-4,1)))</f>
        <v/>
      </c>
      <c r="X73" s="481"/>
      <c r="Y73" s="481" t="str">
        <f>IF(入力シート!$M$42="","",IF(($DT$73-3)&lt;=0,"",MID(入力シート!$M$42,$DT$73-3,1)))</f>
        <v/>
      </c>
      <c r="Z73" s="481"/>
      <c r="AA73" s="481" t="str">
        <f>IF(入力シート!$M$42="","",IF(($DT$73-2)&lt;=0,"",MID(入力シート!$M$42,$DT$73-2,1)))</f>
        <v/>
      </c>
      <c r="AB73" s="481"/>
      <c r="AC73" s="481" t="str">
        <f>IF(入力シート!$M$42="","",IF(($DT$73-1)&lt;=0,"",MID(入力シート!$M$42,$DT$73-1,1)))</f>
        <v/>
      </c>
      <c r="AD73" s="481"/>
      <c r="AE73" s="444" t="str">
        <f>IF(入力シート!$M$42="","",IF(($DT$73)&lt;=0,"",MID(入力シート!$M$42,$DT$73,1)))</f>
        <v/>
      </c>
      <c r="AF73" s="482"/>
      <c r="AG73" s="490" t="s">
        <v>129</v>
      </c>
      <c r="AH73" s="490"/>
      <c r="AI73" s="490"/>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DT73" s="484">
        <f>LEN(入力シート!M42)</f>
        <v>0</v>
      </c>
      <c r="DU73" s="484"/>
      <c r="DV73" s="485" t="s">
        <v>258</v>
      </c>
      <c r="DW73" s="486"/>
      <c r="DX73" s="486"/>
      <c r="DY73" s="486"/>
    </row>
    <row r="74" spans="2:129" ht="12" customHeight="1" thickBot="1">
      <c r="B74" s="612"/>
      <c r="C74" s="613"/>
      <c r="D74" s="613"/>
      <c r="E74" s="613"/>
      <c r="F74" s="613"/>
      <c r="G74" s="613"/>
      <c r="H74" s="613"/>
      <c r="I74" s="613"/>
      <c r="J74" s="613"/>
      <c r="K74" s="614"/>
      <c r="L74" s="480"/>
      <c r="M74" s="640"/>
      <c r="N74" s="552"/>
      <c r="O74" s="442"/>
      <c r="P74" s="443"/>
      <c r="Q74" s="442"/>
      <c r="R74" s="443"/>
      <c r="S74" s="442"/>
      <c r="T74" s="443"/>
      <c r="U74" s="448"/>
      <c r="V74" s="448"/>
      <c r="W74" s="448"/>
      <c r="X74" s="448"/>
      <c r="Y74" s="448"/>
      <c r="Z74" s="448"/>
      <c r="AA74" s="448"/>
      <c r="AB74" s="448"/>
      <c r="AC74" s="448"/>
      <c r="AD74" s="448"/>
      <c r="AE74" s="448"/>
      <c r="AF74" s="483"/>
      <c r="AG74" s="490"/>
      <c r="AH74" s="490"/>
      <c r="AI74" s="490"/>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DT74" s="484"/>
      <c r="DU74" s="484"/>
      <c r="DV74" s="485"/>
      <c r="DW74" s="486"/>
      <c r="DX74" s="486"/>
      <c r="DY74" s="486"/>
    </row>
    <row r="75" spans="2:129" ht="12" customHeight="1">
      <c r="B75" s="609" t="s">
        <v>132</v>
      </c>
      <c r="C75" s="610"/>
      <c r="D75" s="610"/>
      <c r="E75" s="610"/>
      <c r="F75" s="610"/>
      <c r="G75" s="610"/>
      <c r="H75" s="610"/>
      <c r="I75" s="610"/>
      <c r="J75" s="610"/>
      <c r="K75" s="611"/>
      <c r="L75" s="554" t="s">
        <v>133</v>
      </c>
      <c r="M75" s="555"/>
      <c r="N75" s="555"/>
      <c r="O75" s="555"/>
      <c r="P75" s="556"/>
      <c r="Q75" s="549" t="str">
        <f>IF(入力シート!$M$44="","",IF(($DT$75-7)&lt;=0,"",MID(入力シート!$M$44,$DT$75-7,1)))</f>
        <v/>
      </c>
      <c r="R75" s="441"/>
      <c r="S75" s="440" t="str">
        <f>IF(入力シート!$M$44="","",IF(($DT$75-6)&lt;=0,"",MID(入力シート!$M$44,$DT$75-6,1)))</f>
        <v/>
      </c>
      <c r="T75" s="441"/>
      <c r="U75" s="440" t="str">
        <f>IF(入力シート!$M$44="","",IF(($DT$75-5)&lt;=0,"",MID(入力シート!$M$44,$DT$75-5,1)))</f>
        <v/>
      </c>
      <c r="V75" s="441"/>
      <c r="W75" s="440" t="str">
        <f>IF(入力シート!$M$44="","",IF(($DT$75-4)&lt;=0,"",MID(入力シート!$M$44,$DT$75-4,1)))</f>
        <v/>
      </c>
      <c r="X75" s="441"/>
      <c r="Y75" s="444" t="str">
        <f>IF(入力シート!$M$44="","",IF(($DT$75-3)&lt;=0,"",MID(入力シート!$M$44,$DT$75-3,1)))</f>
        <v/>
      </c>
      <c r="Z75" s="444"/>
      <c r="AA75" s="444" t="str">
        <f>IF(入力シート!$M$44="","",IF(($DT$75-2)&lt;=0,"",MID(入力シート!$M$44,$DT$75-2,1)))</f>
        <v/>
      </c>
      <c r="AB75" s="444"/>
      <c r="AC75" s="444" t="str">
        <f>IF(入力シート!$M$44="","",IF(($DT$75-1)&lt;=0,"",MID(入力シート!$M$44,$DT$75-1,1)))</f>
        <v/>
      </c>
      <c r="AD75" s="444"/>
      <c r="AE75" s="444" t="str">
        <f>IF(入力シート!$M$44="","",IF(($DT$75)&lt;=0,"",MID(入力シート!$M$44,$DT$75,1)))</f>
        <v/>
      </c>
      <c r="AF75" s="482"/>
      <c r="AG75" s="489" t="s">
        <v>134</v>
      </c>
      <c r="AH75" s="490"/>
      <c r="AI75" s="490"/>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DT75" s="484">
        <f>LEN(入力シート!M44)</f>
        <v>0</v>
      </c>
      <c r="DU75" s="484"/>
      <c r="DV75" s="485" t="s">
        <v>258</v>
      </c>
      <c r="DW75" s="486"/>
      <c r="DX75" s="486"/>
      <c r="DY75" s="486"/>
    </row>
    <row r="76" spans="2:129" ht="12" customHeight="1" thickBot="1">
      <c r="B76" s="672"/>
      <c r="C76" s="673"/>
      <c r="D76" s="673"/>
      <c r="E76" s="673"/>
      <c r="F76" s="673"/>
      <c r="G76" s="673"/>
      <c r="H76" s="673"/>
      <c r="I76" s="673"/>
      <c r="J76" s="673"/>
      <c r="K76" s="674"/>
      <c r="L76" s="557"/>
      <c r="M76" s="558"/>
      <c r="N76" s="558"/>
      <c r="O76" s="558"/>
      <c r="P76" s="559"/>
      <c r="Q76" s="550"/>
      <c r="R76" s="443"/>
      <c r="S76" s="442"/>
      <c r="T76" s="443"/>
      <c r="U76" s="442"/>
      <c r="V76" s="443"/>
      <c r="W76" s="442"/>
      <c r="X76" s="443"/>
      <c r="Y76" s="448"/>
      <c r="Z76" s="448"/>
      <c r="AA76" s="448"/>
      <c r="AB76" s="448"/>
      <c r="AC76" s="448"/>
      <c r="AD76" s="448"/>
      <c r="AE76" s="448"/>
      <c r="AF76" s="483"/>
      <c r="AG76" s="489"/>
      <c r="AH76" s="490"/>
      <c r="AI76" s="490"/>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DT76" s="484"/>
      <c r="DU76" s="484"/>
      <c r="DV76" s="485"/>
      <c r="DW76" s="486"/>
      <c r="DX76" s="486"/>
      <c r="DY76" s="486"/>
    </row>
    <row r="77" spans="2:129" ht="12" customHeight="1">
      <c r="B77" s="497"/>
      <c r="C77" s="499"/>
      <c r="D77" s="499"/>
      <c r="E77" s="499"/>
      <c r="F77" s="499"/>
      <c r="G77" s="499"/>
      <c r="H77" s="499"/>
      <c r="I77" s="499"/>
      <c r="J77" s="499"/>
      <c r="K77" s="675"/>
      <c r="L77" s="554" t="s">
        <v>135</v>
      </c>
      <c r="M77" s="555"/>
      <c r="N77" s="555"/>
      <c r="O77" s="555"/>
      <c r="P77" s="556"/>
      <c r="Q77" s="549" t="str">
        <f>IF(入力シート!$M$45="","",IF(($DT$77-7)&lt;=0,"",MID(入力シート!$M$45,$DT$77-7,1)))</f>
        <v/>
      </c>
      <c r="R77" s="441"/>
      <c r="S77" s="440" t="str">
        <f>IF(入力シート!$M$45="","",IF(($DT$77-6)&lt;=0,"",MID(入力シート!$M$45,$DT$77-6,1)))</f>
        <v/>
      </c>
      <c r="T77" s="441"/>
      <c r="U77" s="440" t="str">
        <f>IF(入力シート!$M$45="","",IF(($DT$77-5)&lt;=0,"",MID(入力シート!$M$45,$DT$77-5,1)))</f>
        <v/>
      </c>
      <c r="V77" s="441"/>
      <c r="W77" s="440" t="str">
        <f>IF(入力シート!$M$45="","",IF(($DT$77-4)&lt;=0,"",MID(入力シート!$M$45,$DT$77-4,1)))</f>
        <v/>
      </c>
      <c r="X77" s="441"/>
      <c r="Y77" s="444" t="str">
        <f>IF(入力シート!$M$45="","",IF(($DT$77-3)&lt;=0,"",MID(入力シート!$M$45,$DT$77-3,1)))</f>
        <v/>
      </c>
      <c r="Z77" s="444"/>
      <c r="AA77" s="444" t="str">
        <f>IF(入力シート!$M$45="","",IF(($DT$77-2)&lt;=0,"",MID(入力シート!$M$45,$DT$77-2,1)))</f>
        <v/>
      </c>
      <c r="AB77" s="444"/>
      <c r="AC77" s="444" t="str">
        <f>IF(入力シート!$M$45="","",IF(($DT$77-1)&lt;=0,"",MID(入力シート!$M$45,$DT$77-1,1)))</f>
        <v/>
      </c>
      <c r="AD77" s="444"/>
      <c r="AE77" s="444" t="str">
        <f>IF(入力シート!$M$45="","",IF(($DT$77)&lt;=0,"",MID(入力シート!$M$45,$DT$77,1)))</f>
        <v/>
      </c>
      <c r="AF77" s="482"/>
      <c r="AG77" s="489" t="s">
        <v>134</v>
      </c>
      <c r="AH77" s="490"/>
      <c r="AI77" s="490"/>
      <c r="AJ77" s="111"/>
      <c r="AK77" s="111"/>
      <c r="AL77" s="111"/>
      <c r="AM77" s="128"/>
      <c r="AN77" s="128"/>
      <c r="AO77" s="129"/>
      <c r="AP77" s="129"/>
      <c r="AQ77" s="129"/>
      <c r="AR77" s="129"/>
      <c r="DT77" s="484">
        <f>LEN(入力シート!M45)</f>
        <v>0</v>
      </c>
      <c r="DU77" s="484"/>
      <c r="DV77" s="485" t="s">
        <v>258</v>
      </c>
      <c r="DW77" s="486"/>
      <c r="DX77" s="486"/>
      <c r="DY77" s="486"/>
    </row>
    <row r="78" spans="2:129" ht="12" customHeight="1" thickBot="1">
      <c r="B78" s="500"/>
      <c r="C78" s="501"/>
      <c r="D78" s="501"/>
      <c r="E78" s="501"/>
      <c r="F78" s="501"/>
      <c r="G78" s="501"/>
      <c r="H78" s="501"/>
      <c r="I78" s="501"/>
      <c r="J78" s="501"/>
      <c r="K78" s="676"/>
      <c r="L78" s="557"/>
      <c r="M78" s="558"/>
      <c r="N78" s="558"/>
      <c r="O78" s="558"/>
      <c r="P78" s="559"/>
      <c r="Q78" s="550"/>
      <c r="R78" s="443"/>
      <c r="S78" s="442"/>
      <c r="T78" s="443"/>
      <c r="U78" s="442"/>
      <c r="V78" s="443"/>
      <c r="W78" s="442"/>
      <c r="X78" s="443"/>
      <c r="Y78" s="448"/>
      <c r="Z78" s="448"/>
      <c r="AA78" s="448"/>
      <c r="AB78" s="448"/>
      <c r="AC78" s="448"/>
      <c r="AD78" s="448"/>
      <c r="AE78" s="448"/>
      <c r="AF78" s="483"/>
      <c r="AG78" s="489"/>
      <c r="AH78" s="490"/>
      <c r="AI78" s="490"/>
      <c r="AJ78" s="111"/>
      <c r="AK78" s="111"/>
      <c r="AL78" s="111"/>
      <c r="AM78" s="128"/>
      <c r="AN78" s="128"/>
      <c r="AO78" s="129"/>
      <c r="AP78" s="129"/>
      <c r="AQ78" s="129"/>
      <c r="AR78" s="129"/>
      <c r="DT78" s="484"/>
      <c r="DU78" s="484"/>
      <c r="DV78" s="485"/>
      <c r="DW78" s="486"/>
      <c r="DX78" s="486"/>
      <c r="DY78" s="486"/>
    </row>
    <row r="79" spans="2:129" ht="12" customHeight="1">
      <c r="B79" s="609" t="s">
        <v>136</v>
      </c>
      <c r="C79" s="610"/>
      <c r="D79" s="610"/>
      <c r="E79" s="610"/>
      <c r="F79" s="610"/>
      <c r="G79" s="610"/>
      <c r="H79" s="610"/>
      <c r="I79" s="610"/>
      <c r="J79" s="610"/>
      <c r="K79" s="611"/>
      <c r="L79" s="478"/>
      <c r="M79" s="606" t="str">
        <f>IF(入力シート!$M$43="","",IF(($DT$79-9)&lt;=0,"",MID(入力シート!$M$43,$DT$79-9,1)))</f>
        <v/>
      </c>
      <c r="N79" s="441"/>
      <c r="O79" s="440" t="str">
        <f>IF(入力シート!$M$43="","",IF(($DT$79-8)&lt;=0,"",MID(入力シート!$M$43,$DT$79-8,1)))</f>
        <v/>
      </c>
      <c r="P79" s="441"/>
      <c r="Q79" s="440" t="str">
        <f>IF(入力シート!$M$43="","",IF(($DT$79-7)&lt;=0,"",MID(入力シート!$M$43,$DT$79-7,1)))</f>
        <v/>
      </c>
      <c r="R79" s="441"/>
      <c r="S79" s="440" t="str">
        <f>IF(入力シート!$M$43="","",IF(($DT$79-6)&lt;=0,"",MID(入力シート!$M$43,$DT$79-6,1)))</f>
        <v/>
      </c>
      <c r="T79" s="441"/>
      <c r="U79" s="444" t="str">
        <f>IF(入力シート!$M$43="","",IF(($DT$79-5)&lt;=0,"",MID(入力シート!$M$43,$DT$79-5,1)))</f>
        <v/>
      </c>
      <c r="V79" s="444"/>
      <c r="W79" s="444" t="str">
        <f>IF(入力シート!$M$43="","",IF(($DT$79-4)&lt;=0,"",MID(入力シート!$M$43,$DT$79-4,1)))</f>
        <v/>
      </c>
      <c r="X79" s="444"/>
      <c r="Y79" s="444" t="str">
        <f>IF(入力シート!$M$43="","",IF(($DT$79-3)&lt;=0,"",MID(入力シート!$M$43,$DT$79-3,1)))</f>
        <v/>
      </c>
      <c r="Z79" s="444"/>
      <c r="AA79" s="444" t="str">
        <f>IF(入力シート!$M$43="","",IF(($DT$79-2)&lt;=0,"",MID(入力シート!$M$43,$DT$79-2,1)))</f>
        <v/>
      </c>
      <c r="AB79" s="444"/>
      <c r="AC79" s="444" t="str">
        <f>IF(入力シート!$M$43="","",IF(($DT$79-1)&lt;=0,"",MID(入力シート!$M$43,$DT$79-1,1)))</f>
        <v/>
      </c>
      <c r="AD79" s="444"/>
      <c r="AE79" s="444" t="str">
        <f>IF(入力シート!$M$43="","",IF(($DT$79)&lt;=0,"",MID(入力シート!$M$43,$DT$79,1)))</f>
        <v/>
      </c>
      <c r="AF79" s="482"/>
      <c r="AG79" s="490" t="s">
        <v>86</v>
      </c>
      <c r="AH79" s="490"/>
      <c r="AI79" s="490"/>
      <c r="AJ79" s="111"/>
      <c r="AK79" s="111"/>
      <c r="AL79" s="111"/>
      <c r="AM79" s="111"/>
      <c r="AN79" s="111"/>
      <c r="AO79" s="111"/>
      <c r="AP79" s="111"/>
      <c r="AQ79" s="111"/>
      <c r="AR79" s="111"/>
      <c r="DT79" s="484">
        <f>LEN(入力シート!M43)</f>
        <v>0</v>
      </c>
      <c r="DU79" s="484"/>
      <c r="DV79" s="485" t="s">
        <v>258</v>
      </c>
      <c r="DW79" s="486"/>
      <c r="DX79" s="486"/>
      <c r="DY79" s="486"/>
    </row>
    <row r="80" spans="2:129" ht="12" customHeight="1" thickBot="1">
      <c r="B80" s="612"/>
      <c r="C80" s="613"/>
      <c r="D80" s="613"/>
      <c r="E80" s="613"/>
      <c r="F80" s="613"/>
      <c r="G80" s="613"/>
      <c r="H80" s="613"/>
      <c r="I80" s="613"/>
      <c r="J80" s="613"/>
      <c r="K80" s="614"/>
      <c r="L80" s="479"/>
      <c r="M80" s="607"/>
      <c r="N80" s="443"/>
      <c r="O80" s="442"/>
      <c r="P80" s="443"/>
      <c r="Q80" s="442"/>
      <c r="R80" s="443"/>
      <c r="S80" s="442"/>
      <c r="T80" s="443"/>
      <c r="U80" s="448"/>
      <c r="V80" s="448"/>
      <c r="W80" s="448"/>
      <c r="X80" s="448"/>
      <c r="Y80" s="448"/>
      <c r="Z80" s="448"/>
      <c r="AA80" s="448"/>
      <c r="AB80" s="448"/>
      <c r="AC80" s="448"/>
      <c r="AD80" s="448"/>
      <c r="AE80" s="448"/>
      <c r="AF80" s="483"/>
      <c r="AG80" s="490"/>
      <c r="AH80" s="490"/>
      <c r="AI80" s="490"/>
      <c r="AJ80" s="111"/>
      <c r="AK80" s="111"/>
      <c r="AL80" s="111"/>
      <c r="AM80" s="111"/>
      <c r="AN80" s="111"/>
      <c r="AO80" s="111"/>
      <c r="AP80" s="111"/>
      <c r="AQ80" s="111"/>
      <c r="AR80" s="111"/>
      <c r="DT80" s="484"/>
      <c r="DU80" s="484"/>
      <c r="DV80" s="485"/>
      <c r="DW80" s="486"/>
      <c r="DX80" s="486"/>
      <c r="DY80" s="486"/>
    </row>
    <row r="81" spans="1:64" ht="12" customHeight="1">
      <c r="B81" s="126"/>
      <c r="C81" s="126"/>
      <c r="D81" s="126"/>
      <c r="E81" s="126"/>
      <c r="F81" s="126"/>
      <c r="G81" s="126"/>
      <c r="H81" s="126"/>
      <c r="I81" s="126"/>
      <c r="J81" s="126"/>
      <c r="K81" s="126"/>
      <c r="L81" s="117"/>
      <c r="M81" s="117"/>
      <c r="N81" s="117"/>
      <c r="O81" s="117"/>
      <c r="P81" s="117"/>
      <c r="Q81" s="111"/>
      <c r="R81" s="111"/>
      <c r="W81" s="104"/>
      <c r="X81" s="104"/>
      <c r="Y81" s="104"/>
      <c r="Z81" s="111"/>
      <c r="AA81" s="104"/>
      <c r="AB81" s="104"/>
      <c r="AC81" s="104"/>
      <c r="AD81" s="104"/>
      <c r="AE81" s="104"/>
      <c r="AF81" s="104"/>
      <c r="AG81" s="104"/>
      <c r="AH81" s="104"/>
      <c r="AI81" s="104"/>
      <c r="AJ81" s="104"/>
      <c r="AK81" s="104"/>
      <c r="AL81" s="104"/>
      <c r="AM81" s="104"/>
      <c r="AN81" s="104"/>
      <c r="AO81" s="104"/>
      <c r="AP81" s="104"/>
    </row>
    <row r="82" spans="1:64" ht="12" customHeight="1">
      <c r="B82" s="126"/>
      <c r="C82" s="126"/>
      <c r="D82" s="126"/>
      <c r="E82" s="126"/>
      <c r="F82" s="126"/>
      <c r="G82" s="126"/>
      <c r="H82" s="126"/>
      <c r="I82" s="126"/>
      <c r="J82" s="126"/>
      <c r="K82" s="126"/>
      <c r="L82" s="117"/>
      <c r="M82" s="117"/>
      <c r="N82" s="117"/>
      <c r="O82" s="117"/>
      <c r="P82" s="117"/>
      <c r="Q82" s="111"/>
      <c r="R82" s="111"/>
      <c r="W82" s="104"/>
      <c r="X82" s="104"/>
      <c r="Y82" s="104"/>
      <c r="Z82" s="111"/>
      <c r="AA82" s="104"/>
      <c r="AB82" s="104"/>
      <c r="AC82" s="104"/>
      <c r="AD82" s="104"/>
      <c r="AE82" s="104"/>
      <c r="AF82" s="104"/>
      <c r="AG82" s="104"/>
      <c r="AH82" s="104"/>
      <c r="AI82" s="104"/>
      <c r="AJ82" s="104"/>
      <c r="AK82" s="104"/>
      <c r="AL82" s="104"/>
      <c r="AM82" s="104"/>
      <c r="AN82" s="104"/>
      <c r="AO82" s="104"/>
      <c r="AP82" s="104"/>
    </row>
    <row r="83" spans="1:64" ht="12" customHeight="1">
      <c r="B83" s="126"/>
      <c r="C83" s="126"/>
      <c r="D83" s="126"/>
      <c r="E83" s="126"/>
      <c r="F83" s="126"/>
      <c r="G83" s="126"/>
      <c r="H83" s="126"/>
      <c r="I83" s="126"/>
      <c r="J83" s="126"/>
      <c r="K83" s="126"/>
      <c r="L83" s="117"/>
      <c r="M83" s="117"/>
      <c r="N83" s="117"/>
      <c r="O83" s="117"/>
      <c r="P83" s="117"/>
      <c r="Q83" s="111"/>
      <c r="R83" s="111"/>
      <c r="W83" s="104"/>
      <c r="X83" s="104"/>
      <c r="Y83" s="104"/>
      <c r="Z83" s="111"/>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row>
    <row r="84" spans="1:64" ht="12" customHeight="1">
      <c r="B84" s="126"/>
      <c r="C84" s="126"/>
      <c r="D84" s="126"/>
      <c r="E84" s="126"/>
      <c r="F84" s="126"/>
      <c r="G84" s="126"/>
      <c r="H84" s="126"/>
      <c r="I84" s="126"/>
      <c r="J84" s="126"/>
      <c r="K84" s="126"/>
      <c r="L84" s="117"/>
      <c r="M84" s="117"/>
      <c r="N84" s="117"/>
      <c r="O84" s="117"/>
      <c r="P84" s="117"/>
      <c r="Q84" s="111"/>
      <c r="R84" s="111"/>
      <c r="W84" s="104"/>
      <c r="X84" s="104"/>
      <c r="Y84" s="104"/>
      <c r="Z84" s="111"/>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row>
    <row r="85" spans="1:64" ht="12" customHeight="1">
      <c r="B85" s="126"/>
      <c r="C85" s="126"/>
      <c r="D85" s="126"/>
      <c r="E85" s="126"/>
      <c r="F85" s="126"/>
      <c r="G85" s="126"/>
      <c r="H85" s="126"/>
      <c r="I85" s="126"/>
      <c r="J85" s="126"/>
      <c r="K85" s="126"/>
      <c r="L85" s="117"/>
      <c r="M85" s="117"/>
      <c r="N85" s="117"/>
      <c r="O85" s="117"/>
      <c r="P85" s="117"/>
      <c r="Q85" s="111"/>
      <c r="R85" s="111"/>
      <c r="W85" s="104"/>
      <c r="X85" s="104"/>
      <c r="Y85" s="104"/>
      <c r="Z85" s="111"/>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row>
    <row r="86" spans="1:64" ht="12" customHeight="1">
      <c r="B86" s="126"/>
      <c r="C86" s="126"/>
      <c r="D86" s="126"/>
      <c r="E86" s="126"/>
      <c r="F86" s="126"/>
      <c r="G86" s="126"/>
      <c r="H86" s="126"/>
      <c r="I86" s="126"/>
      <c r="J86" s="126"/>
      <c r="K86" s="126"/>
      <c r="L86" s="117"/>
      <c r="M86" s="117"/>
      <c r="N86" s="117"/>
      <c r="O86" s="117"/>
      <c r="P86" s="117"/>
      <c r="Q86" s="111"/>
      <c r="R86" s="111"/>
      <c r="W86" s="104"/>
      <c r="X86" s="104"/>
      <c r="Y86" s="104"/>
      <c r="Z86" s="111"/>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row>
    <row r="87" spans="1:64" ht="12" customHeight="1">
      <c r="B87" s="126"/>
      <c r="C87" s="126"/>
      <c r="D87" s="126"/>
      <c r="E87" s="126"/>
      <c r="F87" s="126"/>
      <c r="G87" s="126"/>
      <c r="H87" s="126"/>
      <c r="I87" s="126"/>
      <c r="J87" s="126"/>
      <c r="K87" s="126"/>
      <c r="L87" s="117"/>
      <c r="M87" s="117"/>
      <c r="N87" s="117"/>
      <c r="O87" s="117"/>
      <c r="P87" s="117"/>
      <c r="Q87" s="111"/>
      <c r="R87" s="111"/>
      <c r="W87" s="104"/>
      <c r="X87" s="104"/>
      <c r="Y87" s="104"/>
      <c r="Z87" s="111"/>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row>
    <row r="88" spans="1:64" ht="12" customHeight="1">
      <c r="B88" s="126"/>
      <c r="C88" s="126"/>
      <c r="D88" s="126"/>
      <c r="E88" s="126"/>
      <c r="F88" s="126"/>
      <c r="G88" s="126"/>
      <c r="H88" s="126"/>
      <c r="I88" s="126"/>
      <c r="J88" s="126"/>
      <c r="K88" s="126"/>
      <c r="L88" s="117"/>
      <c r="M88" s="117"/>
      <c r="N88" s="117"/>
      <c r="O88" s="117"/>
      <c r="P88" s="117"/>
      <c r="Q88" s="111"/>
      <c r="R88" s="111"/>
      <c r="W88" s="104"/>
      <c r="X88" s="104"/>
      <c r="Y88" s="104"/>
      <c r="Z88" s="111"/>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row>
    <row r="89" spans="1:64" ht="12" customHeight="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row>
    <row r="90" spans="1:64" ht="12" customHeight="1">
      <c r="B90" s="126"/>
      <c r="C90" s="126"/>
      <c r="D90" s="126"/>
      <c r="E90" s="126"/>
      <c r="F90" s="126"/>
      <c r="G90" s="126"/>
      <c r="H90" s="126"/>
      <c r="I90" s="126"/>
      <c r="J90" s="126"/>
      <c r="K90" s="126"/>
      <c r="L90" s="117"/>
      <c r="M90" s="117"/>
      <c r="N90" s="117"/>
      <c r="O90" s="117"/>
      <c r="P90" s="117"/>
      <c r="Q90" s="111"/>
      <c r="R90" s="111"/>
      <c r="S90" s="111"/>
      <c r="T90" s="111"/>
      <c r="U90" s="111"/>
      <c r="V90" s="111"/>
      <c r="W90" s="111"/>
      <c r="X90" s="111"/>
      <c r="Y90" s="111"/>
      <c r="Z90" s="111"/>
      <c r="AA90" s="111"/>
      <c r="AB90" s="111"/>
      <c r="AC90" s="111"/>
      <c r="AD90" s="111"/>
      <c r="AE90" s="111"/>
      <c r="AF90" s="111"/>
      <c r="AG90" s="130"/>
      <c r="AH90" s="130"/>
      <c r="BF90" s="111"/>
      <c r="BG90" s="111"/>
      <c r="BH90" s="111"/>
      <c r="BI90" s="111"/>
      <c r="BJ90" s="111"/>
      <c r="BK90" s="111"/>
      <c r="BL90" s="111"/>
    </row>
    <row r="91" spans="1:64" ht="12" customHeight="1">
      <c r="B91" s="126"/>
      <c r="C91" s="126"/>
      <c r="D91" s="126"/>
      <c r="E91" s="126"/>
      <c r="F91" s="126"/>
      <c r="G91" s="126"/>
      <c r="H91" s="126"/>
      <c r="I91" s="126"/>
      <c r="J91" s="126"/>
      <c r="K91" s="126"/>
      <c r="L91" s="117"/>
      <c r="M91" s="117"/>
      <c r="N91" s="117"/>
      <c r="O91" s="117"/>
      <c r="P91" s="117"/>
      <c r="Q91" s="111"/>
      <c r="R91" s="111"/>
      <c r="S91" s="111"/>
      <c r="T91" s="111"/>
      <c r="U91" s="111"/>
      <c r="V91" s="111"/>
      <c r="W91" s="111"/>
      <c r="X91" s="111"/>
      <c r="Y91" s="111"/>
      <c r="Z91" s="111"/>
      <c r="AA91" s="111"/>
      <c r="AB91" s="111"/>
      <c r="AC91" s="111"/>
      <c r="AD91" s="111"/>
      <c r="AE91" s="111"/>
      <c r="AF91" s="111"/>
      <c r="AG91" s="130"/>
      <c r="AH91" s="130"/>
      <c r="BF91" s="111"/>
      <c r="BG91" s="111"/>
      <c r="BH91" s="111"/>
      <c r="BI91" s="111"/>
      <c r="BJ91" s="111"/>
      <c r="BK91" s="111"/>
      <c r="BL91" s="111"/>
    </row>
    <row r="92" spans="1:64" ht="12" customHeight="1">
      <c r="A92" s="131"/>
      <c r="B92" s="104"/>
      <c r="C92" s="104"/>
      <c r="D92" s="104"/>
      <c r="E92" s="104"/>
      <c r="F92" s="104"/>
      <c r="G92" s="132"/>
      <c r="H92" s="132"/>
      <c r="I92" s="132"/>
      <c r="J92" s="677" t="s">
        <v>137</v>
      </c>
      <c r="K92" s="677"/>
      <c r="L92" s="677"/>
      <c r="M92" s="677"/>
      <c r="N92" s="677"/>
      <c r="O92" s="677"/>
      <c r="P92" s="677"/>
      <c r="Q92" s="677"/>
      <c r="R92" s="677"/>
      <c r="S92" s="677"/>
      <c r="T92" s="677"/>
      <c r="U92" s="677"/>
      <c r="V92" s="677"/>
      <c r="W92" s="677"/>
      <c r="X92" s="677"/>
      <c r="Y92" s="677"/>
      <c r="Z92" s="677"/>
      <c r="AA92" s="677"/>
      <c r="AB92" s="677"/>
      <c r="AC92" s="677"/>
      <c r="AD92" s="677"/>
      <c r="AE92" s="677"/>
      <c r="AF92" s="677"/>
      <c r="AG92" s="677"/>
      <c r="AH92" s="677"/>
      <c r="AI92" s="677"/>
      <c r="AJ92" s="677"/>
      <c r="AK92" s="677"/>
      <c r="AL92" s="677"/>
      <c r="AM92" s="677"/>
      <c r="AN92" s="677"/>
      <c r="AO92" s="677"/>
      <c r="AP92" s="677"/>
      <c r="AQ92" s="677"/>
      <c r="AR92" s="677"/>
      <c r="AS92" s="677"/>
      <c r="AT92" s="677"/>
      <c r="AU92" s="677"/>
      <c r="AV92" s="677"/>
      <c r="AW92" s="677"/>
      <c r="AX92" s="677"/>
      <c r="AY92" s="677"/>
      <c r="AZ92" s="677"/>
      <c r="BA92" s="677"/>
      <c r="BB92" s="523" t="s">
        <v>138</v>
      </c>
      <c r="BC92" s="523"/>
      <c r="BD92" s="523"/>
      <c r="BE92" s="523"/>
      <c r="BF92" s="523"/>
      <c r="BG92" s="523"/>
      <c r="BH92" s="523"/>
      <c r="BI92" s="523"/>
      <c r="BJ92" s="523"/>
    </row>
    <row r="93" spans="1:64" ht="12" customHeight="1">
      <c r="A93" s="131"/>
      <c r="B93" s="104"/>
      <c r="C93" s="104"/>
      <c r="D93" s="104"/>
      <c r="E93" s="104"/>
      <c r="F93" s="104"/>
      <c r="G93" s="132"/>
      <c r="H93" s="132"/>
      <c r="I93" s="132"/>
      <c r="J93" s="677"/>
      <c r="K93" s="677"/>
      <c r="L93" s="677"/>
      <c r="M93" s="677"/>
      <c r="N93" s="677"/>
      <c r="O93" s="677"/>
      <c r="P93" s="677"/>
      <c r="Q93" s="677"/>
      <c r="R93" s="677"/>
      <c r="S93" s="677"/>
      <c r="T93" s="677"/>
      <c r="U93" s="677"/>
      <c r="V93" s="677"/>
      <c r="W93" s="677"/>
      <c r="X93" s="677"/>
      <c r="Y93" s="677"/>
      <c r="Z93" s="677"/>
      <c r="AA93" s="677"/>
      <c r="AB93" s="677"/>
      <c r="AC93" s="677"/>
      <c r="AD93" s="677"/>
      <c r="AE93" s="677"/>
      <c r="AF93" s="677"/>
      <c r="AG93" s="677"/>
      <c r="AH93" s="677"/>
      <c r="AI93" s="677"/>
      <c r="AJ93" s="677"/>
      <c r="AK93" s="677"/>
      <c r="AL93" s="677"/>
      <c r="AM93" s="677"/>
      <c r="AN93" s="677"/>
      <c r="AO93" s="677"/>
      <c r="AP93" s="677"/>
      <c r="AQ93" s="677"/>
      <c r="AR93" s="677"/>
      <c r="AS93" s="677"/>
      <c r="AT93" s="677"/>
      <c r="AU93" s="677"/>
      <c r="AV93" s="677"/>
      <c r="AW93" s="677"/>
      <c r="AX93" s="677"/>
      <c r="AY93" s="677"/>
      <c r="AZ93" s="677"/>
      <c r="BA93" s="677"/>
      <c r="BE93" s="105" t="s">
        <v>112</v>
      </c>
      <c r="BF93" s="105"/>
      <c r="BG93" s="105"/>
      <c r="BH93" s="105"/>
      <c r="BI93" s="105"/>
    </row>
    <row r="94" spans="1:64" ht="12" customHeight="1">
      <c r="A94" s="131"/>
      <c r="B94" s="502" t="s">
        <v>97</v>
      </c>
      <c r="C94" s="502"/>
      <c r="D94" s="502"/>
      <c r="E94" s="502"/>
      <c r="F94" s="502"/>
      <c r="G94" s="461" t="s">
        <v>297</v>
      </c>
      <c r="H94" s="461"/>
      <c r="I94" s="461"/>
      <c r="J94" s="461"/>
      <c r="K94" s="461"/>
      <c r="L94" s="461"/>
      <c r="M94" s="461"/>
      <c r="N94" s="461"/>
      <c r="O94" s="461"/>
      <c r="P94" s="461"/>
      <c r="Q94" s="461"/>
      <c r="R94" s="461"/>
      <c r="S94" s="111"/>
      <c r="T94" s="111"/>
      <c r="U94" s="111"/>
      <c r="V94" s="111"/>
      <c r="AY94" s="132"/>
      <c r="AZ94" s="132"/>
      <c r="BA94" s="132"/>
      <c r="BE94" s="105"/>
      <c r="BF94" s="105"/>
      <c r="BG94" s="105"/>
      <c r="BH94" s="105"/>
      <c r="BI94" s="105"/>
    </row>
    <row r="95" spans="1:64" ht="12" customHeight="1">
      <c r="A95" s="131"/>
      <c r="B95" s="502"/>
      <c r="C95" s="502"/>
      <c r="D95" s="502"/>
      <c r="E95" s="502"/>
      <c r="F95" s="502"/>
      <c r="G95" s="461"/>
      <c r="H95" s="461"/>
      <c r="I95" s="461"/>
      <c r="J95" s="461"/>
      <c r="K95" s="461"/>
      <c r="L95" s="461"/>
      <c r="M95" s="461"/>
      <c r="N95" s="461"/>
      <c r="O95" s="461"/>
      <c r="P95" s="461"/>
      <c r="Q95" s="461"/>
      <c r="R95" s="461"/>
      <c r="S95" s="111"/>
      <c r="T95" s="111"/>
      <c r="U95" s="111"/>
      <c r="V95" s="111"/>
      <c r="AB95" s="598" t="s">
        <v>124</v>
      </c>
      <c r="AC95" s="598"/>
      <c r="AD95" s="598"/>
      <c r="AE95" s="598"/>
      <c r="AF95" s="598"/>
      <c r="AG95" s="598"/>
      <c r="AH95" s="127"/>
      <c r="AI95" s="127"/>
      <c r="AJ95" s="595" t="str">
        <f>IF(入力シート!$I$6="","",入力シート!$I$6)</f>
        <v/>
      </c>
      <c r="AK95" s="595"/>
      <c r="AL95" s="595"/>
      <c r="AM95" s="595"/>
      <c r="AN95" s="595"/>
      <c r="AO95" s="595"/>
      <c r="AP95" s="595"/>
      <c r="AQ95" s="595"/>
      <c r="AR95" s="595"/>
      <c r="AS95" s="595"/>
      <c r="AT95" s="595"/>
      <c r="AU95" s="595"/>
      <c r="AV95" s="595"/>
      <c r="AW95" s="127"/>
      <c r="AX95" s="127"/>
      <c r="AY95" s="132"/>
      <c r="AZ95" s="132"/>
      <c r="BA95" s="132"/>
      <c r="BE95" s="105"/>
      <c r="BF95" s="105"/>
      <c r="BG95" s="105"/>
      <c r="BH95" s="105"/>
      <c r="BI95" s="105"/>
    </row>
    <row r="96" spans="1:64" ht="12" customHeight="1" thickBot="1">
      <c r="A96" s="131"/>
      <c r="B96" s="117"/>
      <c r="C96" s="117"/>
      <c r="D96" s="117"/>
      <c r="E96" s="117"/>
      <c r="F96" s="117"/>
      <c r="G96" s="111"/>
      <c r="H96" s="111"/>
      <c r="I96" s="111"/>
      <c r="J96" s="111"/>
      <c r="K96" s="111"/>
      <c r="L96" s="111"/>
      <c r="M96" s="111"/>
      <c r="N96" s="111"/>
      <c r="O96" s="111"/>
      <c r="P96" s="111"/>
      <c r="Q96" s="111"/>
      <c r="R96" s="111"/>
      <c r="S96" s="111"/>
      <c r="T96" s="111"/>
      <c r="U96" s="111"/>
      <c r="V96" s="111"/>
      <c r="AC96" s="133"/>
      <c r="AD96" s="133"/>
      <c r="AE96" s="133"/>
      <c r="AF96" s="133"/>
      <c r="AG96" s="133"/>
      <c r="AH96" s="134"/>
      <c r="AI96" s="134"/>
      <c r="AJ96" s="135"/>
      <c r="AK96" s="135"/>
      <c r="AL96" s="135"/>
      <c r="AM96" s="135"/>
      <c r="AN96" s="135"/>
      <c r="AO96" s="135"/>
      <c r="AP96" s="135"/>
      <c r="AQ96" s="135"/>
      <c r="AR96" s="135"/>
      <c r="AS96" s="135"/>
      <c r="AT96" s="135"/>
      <c r="AU96" s="135"/>
      <c r="AV96" s="135"/>
      <c r="AW96" s="134"/>
      <c r="AX96" s="134"/>
      <c r="AY96" s="132"/>
      <c r="AZ96" s="132"/>
      <c r="BA96" s="132"/>
      <c r="BE96" s="105"/>
      <c r="BF96" s="105"/>
      <c r="BG96" s="105"/>
      <c r="BH96" s="105"/>
      <c r="BI96" s="105"/>
    </row>
    <row r="97" spans="1:62" ht="12" customHeight="1">
      <c r="B97" s="110"/>
      <c r="C97" s="493" t="s">
        <v>139</v>
      </c>
      <c r="D97" s="494"/>
      <c r="E97" s="494"/>
      <c r="F97" s="494"/>
      <c r="G97" s="494"/>
      <c r="H97" s="494"/>
      <c r="I97" s="494"/>
      <c r="J97" s="494"/>
      <c r="K97" s="494"/>
      <c r="L97" s="655" t="str">
        <f>IF(入力シート!$K$36="","",MID(入力シート!$K$36,1,1))</f>
        <v>0</v>
      </c>
      <c r="M97" s="641"/>
      <c r="N97" s="641" t="str">
        <f>IF(入力シート!$K$36="","",MID(入力シート!$K$36,2,1))</f>
        <v>0</v>
      </c>
      <c r="O97" s="641"/>
      <c r="P97" s="657" t="s">
        <v>140</v>
      </c>
      <c r="Q97" s="657"/>
      <c r="R97" s="641" t="str">
        <f>IF(入力シート!$M$36="","",MID(入力シート!$M$36,1,1))</f>
        <v>1</v>
      </c>
      <c r="S97" s="641"/>
      <c r="T97" s="641" t="str">
        <f>IF(入力シート!$M$36="","",MID(入力シート!$M$36,2,1))</f>
        <v>2</v>
      </c>
      <c r="U97" s="641"/>
      <c r="V97" s="641" t="str">
        <f>IF(入力シート!$M$36="","",MID(入力シート!$M$36,3,1))</f>
        <v>3</v>
      </c>
      <c r="W97" s="641"/>
      <c r="X97" s="641" t="str">
        <f>IF(入力シート!$M$36="","",MID(入力シート!$M$36,4,1))</f>
        <v>4</v>
      </c>
      <c r="Y97" s="641"/>
      <c r="Z97" s="641" t="str">
        <f>IF(入力シート!$M$36="","",MID(入力シート!$M$36,5,1))</f>
        <v>5</v>
      </c>
      <c r="AA97" s="641"/>
      <c r="AB97" s="641" t="str">
        <f>IF(入力シート!$M$36="","",MID(入力シート!$M$36,6,1))</f>
        <v>6</v>
      </c>
      <c r="AC97" s="642"/>
      <c r="AD97" s="493" t="s">
        <v>365</v>
      </c>
      <c r="AE97" s="494"/>
      <c r="AF97" s="494"/>
      <c r="AG97" s="494"/>
      <c r="AH97" s="494"/>
      <c r="AI97" s="494"/>
      <c r="AJ97" s="494"/>
      <c r="AK97" s="494"/>
      <c r="AL97" s="494"/>
      <c r="AM97" s="659">
        <f>入力シート!Y36</f>
        <v>0</v>
      </c>
      <c r="AN97" s="660"/>
      <c r="AO97" s="660"/>
      <c r="AP97" s="660"/>
      <c r="AQ97" s="660"/>
      <c r="AR97" s="660"/>
      <c r="AS97" s="660"/>
      <c r="AT97" s="660"/>
      <c r="AU97" s="660"/>
      <c r="AV97" s="660"/>
      <c r="AW97" s="660"/>
      <c r="AX97" s="660"/>
      <c r="AY97" s="661"/>
      <c r="AZ97" s="136"/>
      <c r="BA97" s="136"/>
      <c r="BB97" s="136"/>
      <c r="BC97" s="136"/>
      <c r="BD97" s="136"/>
      <c r="BE97" s="136"/>
      <c r="BF97" s="136"/>
      <c r="BG97" s="136"/>
      <c r="BH97" s="136"/>
      <c r="BI97" s="136"/>
      <c r="BJ97" s="136"/>
    </row>
    <row r="98" spans="1:62" ht="12" customHeight="1" thickBot="1">
      <c r="B98" s="110"/>
      <c r="C98" s="505"/>
      <c r="D98" s="506"/>
      <c r="E98" s="506"/>
      <c r="F98" s="506"/>
      <c r="G98" s="506"/>
      <c r="H98" s="506"/>
      <c r="I98" s="506"/>
      <c r="J98" s="506"/>
      <c r="K98" s="506"/>
      <c r="L98" s="656"/>
      <c r="M98" s="643"/>
      <c r="N98" s="643"/>
      <c r="O98" s="643"/>
      <c r="P98" s="658"/>
      <c r="Q98" s="658"/>
      <c r="R98" s="643"/>
      <c r="S98" s="643"/>
      <c r="T98" s="643"/>
      <c r="U98" s="643"/>
      <c r="V98" s="643"/>
      <c r="W98" s="643"/>
      <c r="X98" s="643"/>
      <c r="Y98" s="643"/>
      <c r="Z98" s="643"/>
      <c r="AA98" s="643"/>
      <c r="AB98" s="643"/>
      <c r="AC98" s="644"/>
      <c r="AD98" s="505"/>
      <c r="AE98" s="506"/>
      <c r="AF98" s="506"/>
      <c r="AG98" s="506"/>
      <c r="AH98" s="506"/>
      <c r="AI98" s="506"/>
      <c r="AJ98" s="506"/>
      <c r="AK98" s="506"/>
      <c r="AL98" s="506"/>
      <c r="AM98" s="662"/>
      <c r="AN98" s="663"/>
      <c r="AO98" s="663"/>
      <c r="AP98" s="663"/>
      <c r="AQ98" s="663"/>
      <c r="AR98" s="663"/>
      <c r="AS98" s="663"/>
      <c r="AT98" s="663"/>
      <c r="AU98" s="663"/>
      <c r="AV98" s="663"/>
      <c r="AW98" s="663"/>
      <c r="AX98" s="663"/>
      <c r="AY98" s="664"/>
      <c r="AZ98" s="136"/>
      <c r="BA98" s="136"/>
      <c r="BB98" s="136"/>
      <c r="BC98" s="136"/>
      <c r="BD98" s="136"/>
      <c r="BE98" s="136"/>
      <c r="BF98" s="136"/>
      <c r="BG98" s="136"/>
      <c r="BH98" s="136"/>
      <c r="BI98" s="136"/>
      <c r="BJ98" s="136"/>
    </row>
    <row r="99" spans="1:62" ht="12" customHeight="1">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row>
    <row r="100" spans="1:62" ht="30" customHeight="1">
      <c r="B100" s="117"/>
      <c r="C100" s="645" t="s">
        <v>377</v>
      </c>
      <c r="D100" s="645"/>
      <c r="E100" s="645"/>
      <c r="F100" s="645"/>
      <c r="G100" s="645"/>
      <c r="H100" s="645"/>
      <c r="I100" s="645"/>
      <c r="J100" s="645"/>
      <c r="K100" s="645"/>
      <c r="L100" s="645"/>
      <c r="M100" s="645"/>
      <c r="N100" s="645"/>
      <c r="O100" s="645"/>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c r="AK100" s="645"/>
      <c r="AL100" s="645"/>
      <c r="AM100" s="645"/>
      <c r="AN100" s="645"/>
      <c r="AO100" s="645"/>
      <c r="AP100" s="645"/>
      <c r="AQ100" s="645"/>
      <c r="AR100" s="645"/>
      <c r="AS100" s="645"/>
      <c r="AT100" s="645"/>
      <c r="AU100" s="645"/>
      <c r="AV100" s="645"/>
      <c r="AW100" s="645"/>
      <c r="AX100" s="645"/>
      <c r="AY100" s="645"/>
      <c r="AZ100" s="645"/>
      <c r="BA100" s="645"/>
      <c r="BB100" s="645"/>
      <c r="BC100" s="645"/>
      <c r="BD100" s="645"/>
      <c r="BE100" s="645"/>
      <c r="BF100" s="645"/>
      <c r="BG100" s="645"/>
      <c r="BH100" s="645"/>
      <c r="BI100" s="645"/>
    </row>
    <row r="101" spans="1:62" ht="30" customHeight="1">
      <c r="B101" s="110"/>
      <c r="C101" s="645"/>
      <c r="D101" s="645"/>
      <c r="E101" s="645"/>
      <c r="F101" s="645"/>
      <c r="G101" s="645"/>
      <c r="H101" s="645"/>
      <c r="I101" s="645"/>
      <c r="J101" s="645"/>
      <c r="K101" s="645"/>
      <c r="L101" s="645"/>
      <c r="M101" s="645"/>
      <c r="N101" s="645"/>
      <c r="O101" s="645"/>
      <c r="P101" s="645"/>
      <c r="Q101" s="645"/>
      <c r="R101" s="645"/>
      <c r="S101" s="645"/>
      <c r="T101" s="645"/>
      <c r="U101" s="645"/>
      <c r="V101" s="645"/>
      <c r="W101" s="645"/>
      <c r="X101" s="645"/>
      <c r="Y101" s="645"/>
      <c r="Z101" s="645"/>
      <c r="AA101" s="645"/>
      <c r="AB101" s="645"/>
      <c r="AC101" s="645"/>
      <c r="AD101" s="645"/>
      <c r="AE101" s="645"/>
      <c r="AF101" s="645"/>
      <c r="AG101" s="645"/>
      <c r="AH101" s="645"/>
      <c r="AI101" s="645"/>
      <c r="AJ101" s="645"/>
      <c r="AK101" s="645"/>
      <c r="AL101" s="645"/>
      <c r="AM101" s="645"/>
      <c r="AN101" s="645"/>
      <c r="AO101" s="645"/>
      <c r="AP101" s="645"/>
      <c r="AQ101" s="645"/>
      <c r="AR101" s="645"/>
      <c r="AS101" s="645"/>
      <c r="AT101" s="645"/>
      <c r="AU101" s="645"/>
      <c r="AV101" s="645"/>
      <c r="AW101" s="645"/>
      <c r="AX101" s="645"/>
      <c r="AY101" s="645"/>
      <c r="AZ101" s="645"/>
      <c r="BA101" s="645"/>
      <c r="BB101" s="645"/>
      <c r="BC101" s="645"/>
      <c r="BD101" s="645"/>
      <c r="BE101" s="645"/>
      <c r="BF101" s="645"/>
      <c r="BG101" s="645"/>
      <c r="BH101" s="645"/>
      <c r="BI101" s="645"/>
    </row>
    <row r="102" spans="1:62" ht="12" customHeight="1">
      <c r="B102" s="110"/>
      <c r="C102" s="646" t="s">
        <v>141</v>
      </c>
      <c r="D102" s="647"/>
      <c r="E102" s="647"/>
      <c r="F102" s="648"/>
      <c r="G102" s="646" t="s">
        <v>142</v>
      </c>
      <c r="H102" s="615"/>
      <c r="I102" s="615"/>
      <c r="J102" s="615"/>
      <c r="K102" s="615"/>
      <c r="L102" s="615"/>
      <c r="M102" s="615"/>
      <c r="N102" s="615"/>
      <c r="O102" s="615"/>
      <c r="P102" s="615"/>
      <c r="Q102" s="615"/>
      <c r="R102" s="615"/>
      <c r="S102" s="615"/>
      <c r="T102" s="649"/>
      <c r="U102" s="646" t="s">
        <v>143</v>
      </c>
      <c r="V102" s="651"/>
      <c r="W102" s="651"/>
      <c r="X102" s="652"/>
      <c r="Z102" s="126"/>
      <c r="AA102" s="134"/>
      <c r="AB102" s="126"/>
      <c r="AC102" s="134"/>
      <c r="AD102" s="646" t="s">
        <v>141</v>
      </c>
      <c r="AE102" s="647"/>
      <c r="AF102" s="647"/>
      <c r="AG102" s="648"/>
      <c r="AH102" s="646" t="s">
        <v>142</v>
      </c>
      <c r="AI102" s="615"/>
      <c r="AJ102" s="615"/>
      <c r="AK102" s="615"/>
      <c r="AL102" s="615"/>
      <c r="AM102" s="615"/>
      <c r="AN102" s="615"/>
      <c r="AO102" s="615"/>
      <c r="AP102" s="615"/>
      <c r="AQ102" s="615"/>
      <c r="AR102" s="615"/>
      <c r="AS102" s="615"/>
      <c r="AT102" s="615"/>
      <c r="AU102" s="649"/>
      <c r="AV102" s="646" t="s">
        <v>143</v>
      </c>
      <c r="AW102" s="651"/>
      <c r="AX102" s="651"/>
      <c r="AY102" s="652"/>
    </row>
    <row r="103" spans="1:62" ht="12" customHeight="1" thickBot="1">
      <c r="B103" s="110"/>
      <c r="C103" s="500"/>
      <c r="D103" s="501"/>
      <c r="E103" s="501"/>
      <c r="F103" s="513"/>
      <c r="G103" s="620"/>
      <c r="H103" s="621"/>
      <c r="I103" s="621"/>
      <c r="J103" s="621"/>
      <c r="K103" s="621"/>
      <c r="L103" s="621"/>
      <c r="M103" s="621"/>
      <c r="N103" s="621"/>
      <c r="O103" s="621"/>
      <c r="P103" s="621"/>
      <c r="Q103" s="621"/>
      <c r="R103" s="621"/>
      <c r="S103" s="621"/>
      <c r="T103" s="650"/>
      <c r="U103" s="653"/>
      <c r="V103" s="593"/>
      <c r="W103" s="593"/>
      <c r="X103" s="654"/>
      <c r="Z103" s="126"/>
      <c r="AA103" s="126"/>
      <c r="AB103" s="126"/>
      <c r="AC103" s="134"/>
      <c r="AD103" s="500"/>
      <c r="AE103" s="501"/>
      <c r="AF103" s="501"/>
      <c r="AG103" s="513"/>
      <c r="AH103" s="620"/>
      <c r="AI103" s="621"/>
      <c r="AJ103" s="621"/>
      <c r="AK103" s="621"/>
      <c r="AL103" s="621"/>
      <c r="AM103" s="621"/>
      <c r="AN103" s="621"/>
      <c r="AO103" s="621"/>
      <c r="AP103" s="621"/>
      <c r="AQ103" s="621"/>
      <c r="AR103" s="621"/>
      <c r="AS103" s="621"/>
      <c r="AT103" s="621"/>
      <c r="AU103" s="650"/>
      <c r="AV103" s="653"/>
      <c r="AW103" s="593"/>
      <c r="AX103" s="593"/>
      <c r="AY103" s="654"/>
    </row>
    <row r="104" spans="1:62" ht="12" customHeight="1">
      <c r="B104" s="134"/>
      <c r="C104" s="609">
        <v>1</v>
      </c>
      <c r="D104" s="635"/>
      <c r="E104" s="635"/>
      <c r="F104" s="636"/>
      <c r="G104" s="600" t="s">
        <v>144</v>
      </c>
      <c r="H104" s="601"/>
      <c r="I104" s="601"/>
      <c r="J104" s="601"/>
      <c r="K104" s="601"/>
      <c r="L104" s="601"/>
      <c r="M104" s="601"/>
      <c r="N104" s="601"/>
      <c r="O104" s="601"/>
      <c r="P104" s="601"/>
      <c r="Q104" s="601"/>
      <c r="R104" s="601"/>
      <c r="S104" s="601"/>
      <c r="T104" s="602"/>
      <c r="U104" s="549" t="str">
        <f>IF(入力シート!$A$39="","",入力シート!A39)</f>
        <v/>
      </c>
      <c r="V104" s="606"/>
      <c r="W104" s="606"/>
      <c r="X104" s="491"/>
      <c r="AA104" s="126"/>
      <c r="AB104" s="134"/>
      <c r="AC104" s="134"/>
      <c r="AD104" s="609">
        <v>16</v>
      </c>
      <c r="AE104" s="635"/>
      <c r="AF104" s="635"/>
      <c r="AG104" s="636"/>
      <c r="AH104" s="600" t="s">
        <v>147</v>
      </c>
      <c r="AI104" s="601"/>
      <c r="AJ104" s="601"/>
      <c r="AK104" s="601"/>
      <c r="AL104" s="601"/>
      <c r="AM104" s="601"/>
      <c r="AN104" s="601"/>
      <c r="AO104" s="601"/>
      <c r="AP104" s="601"/>
      <c r="AQ104" s="601"/>
      <c r="AR104" s="601"/>
      <c r="AS104" s="601"/>
      <c r="AT104" s="601"/>
      <c r="AU104" s="602"/>
      <c r="AV104" s="549" t="str">
        <f>IF(入力シート!$P$39="","",入力シート!$P$39)</f>
        <v/>
      </c>
      <c r="AW104" s="606"/>
      <c r="AX104" s="606"/>
      <c r="AY104" s="491"/>
    </row>
    <row r="105" spans="1:62" ht="12" customHeight="1" thickBot="1">
      <c r="B105" s="137"/>
      <c r="C105" s="637"/>
      <c r="D105" s="638"/>
      <c r="E105" s="638"/>
      <c r="F105" s="639"/>
      <c r="G105" s="603"/>
      <c r="H105" s="604"/>
      <c r="I105" s="604"/>
      <c r="J105" s="604"/>
      <c r="K105" s="604"/>
      <c r="L105" s="604"/>
      <c r="M105" s="604"/>
      <c r="N105" s="604"/>
      <c r="O105" s="604"/>
      <c r="P105" s="604"/>
      <c r="Q105" s="604"/>
      <c r="R105" s="604"/>
      <c r="S105" s="604"/>
      <c r="T105" s="605"/>
      <c r="U105" s="550"/>
      <c r="V105" s="607"/>
      <c r="W105" s="607"/>
      <c r="X105" s="492"/>
      <c r="AA105" s="137"/>
      <c r="AB105" s="137"/>
      <c r="AC105" s="137"/>
      <c r="AD105" s="637"/>
      <c r="AE105" s="638"/>
      <c r="AF105" s="638"/>
      <c r="AG105" s="639"/>
      <c r="AH105" s="603"/>
      <c r="AI105" s="604"/>
      <c r="AJ105" s="604"/>
      <c r="AK105" s="604"/>
      <c r="AL105" s="604"/>
      <c r="AM105" s="604"/>
      <c r="AN105" s="604"/>
      <c r="AO105" s="604"/>
      <c r="AP105" s="604"/>
      <c r="AQ105" s="604"/>
      <c r="AR105" s="604"/>
      <c r="AS105" s="604"/>
      <c r="AT105" s="604"/>
      <c r="AU105" s="605"/>
      <c r="AV105" s="550"/>
      <c r="AW105" s="607"/>
      <c r="AX105" s="607"/>
      <c r="AY105" s="492"/>
    </row>
    <row r="106" spans="1:62" ht="12" customHeight="1">
      <c r="B106" s="117"/>
      <c r="C106" s="609">
        <v>2</v>
      </c>
      <c r="D106" s="635"/>
      <c r="E106" s="635"/>
      <c r="F106" s="636"/>
      <c r="G106" s="600" t="s">
        <v>146</v>
      </c>
      <c r="H106" s="601"/>
      <c r="I106" s="601"/>
      <c r="J106" s="601"/>
      <c r="K106" s="601"/>
      <c r="L106" s="601"/>
      <c r="M106" s="601"/>
      <c r="N106" s="601"/>
      <c r="O106" s="601"/>
      <c r="P106" s="601"/>
      <c r="Q106" s="601"/>
      <c r="R106" s="601"/>
      <c r="S106" s="601"/>
      <c r="T106" s="602"/>
      <c r="U106" s="549" t="str">
        <f>IF(入力シート!$B$39="","",入力シート!$B$39)</f>
        <v/>
      </c>
      <c r="V106" s="606"/>
      <c r="W106" s="606"/>
      <c r="X106" s="491"/>
      <c r="AA106" s="134"/>
      <c r="AB106" s="134"/>
      <c r="AC106" s="134"/>
      <c r="AD106" s="609">
        <v>17</v>
      </c>
      <c r="AE106" s="635"/>
      <c r="AF106" s="635"/>
      <c r="AG106" s="636"/>
      <c r="AH106" s="600" t="s">
        <v>149</v>
      </c>
      <c r="AI106" s="601"/>
      <c r="AJ106" s="601"/>
      <c r="AK106" s="601"/>
      <c r="AL106" s="601"/>
      <c r="AM106" s="601"/>
      <c r="AN106" s="601"/>
      <c r="AO106" s="601"/>
      <c r="AP106" s="601"/>
      <c r="AQ106" s="601"/>
      <c r="AR106" s="601"/>
      <c r="AS106" s="601"/>
      <c r="AT106" s="601"/>
      <c r="AU106" s="602"/>
      <c r="AV106" s="549" t="str">
        <f>IF(入力シート!$Q$39="","",入力シート!$Q$39)</f>
        <v/>
      </c>
      <c r="AW106" s="606"/>
      <c r="AX106" s="606"/>
      <c r="AY106" s="491"/>
    </row>
    <row r="107" spans="1:62" ht="12" customHeight="1" thickBot="1">
      <c r="B107" s="138"/>
      <c r="C107" s="637"/>
      <c r="D107" s="638"/>
      <c r="E107" s="638"/>
      <c r="F107" s="639"/>
      <c r="G107" s="603"/>
      <c r="H107" s="604"/>
      <c r="I107" s="604"/>
      <c r="J107" s="604"/>
      <c r="K107" s="604"/>
      <c r="L107" s="604"/>
      <c r="M107" s="604"/>
      <c r="N107" s="604"/>
      <c r="O107" s="604"/>
      <c r="P107" s="604"/>
      <c r="Q107" s="604"/>
      <c r="R107" s="604"/>
      <c r="S107" s="604"/>
      <c r="T107" s="605"/>
      <c r="U107" s="550"/>
      <c r="V107" s="607"/>
      <c r="W107" s="607"/>
      <c r="X107" s="492"/>
      <c r="AA107" s="134"/>
      <c r="AB107" s="134"/>
      <c r="AC107" s="134"/>
      <c r="AD107" s="637"/>
      <c r="AE107" s="638"/>
      <c r="AF107" s="638"/>
      <c r="AG107" s="639"/>
      <c r="AH107" s="603"/>
      <c r="AI107" s="604"/>
      <c r="AJ107" s="604"/>
      <c r="AK107" s="604"/>
      <c r="AL107" s="604"/>
      <c r="AM107" s="604"/>
      <c r="AN107" s="604"/>
      <c r="AO107" s="604"/>
      <c r="AP107" s="604"/>
      <c r="AQ107" s="604"/>
      <c r="AR107" s="604"/>
      <c r="AS107" s="604"/>
      <c r="AT107" s="604"/>
      <c r="AU107" s="605"/>
      <c r="AV107" s="550"/>
      <c r="AW107" s="607"/>
      <c r="AX107" s="607"/>
      <c r="AY107" s="492"/>
    </row>
    <row r="108" spans="1:62" ht="12" customHeight="1">
      <c r="B108" s="138"/>
      <c r="C108" s="609">
        <v>3</v>
      </c>
      <c r="D108" s="635"/>
      <c r="E108" s="635"/>
      <c r="F108" s="636"/>
      <c r="G108" s="600" t="s">
        <v>148</v>
      </c>
      <c r="H108" s="601"/>
      <c r="I108" s="601"/>
      <c r="J108" s="601"/>
      <c r="K108" s="601"/>
      <c r="L108" s="601"/>
      <c r="M108" s="601"/>
      <c r="N108" s="601"/>
      <c r="O108" s="601"/>
      <c r="P108" s="601"/>
      <c r="Q108" s="601"/>
      <c r="R108" s="601"/>
      <c r="S108" s="601"/>
      <c r="T108" s="602"/>
      <c r="U108" s="549" t="str">
        <f>IF(入力シート!$C$39="","",入力シート!$C$39)</f>
        <v/>
      </c>
      <c r="V108" s="606"/>
      <c r="W108" s="606"/>
      <c r="X108" s="491"/>
      <c r="Y108" s="134"/>
      <c r="Z108" s="134"/>
      <c r="AA108" s="134"/>
      <c r="AB108" s="134"/>
      <c r="AC108" s="134"/>
      <c r="AD108" s="609">
        <v>18</v>
      </c>
      <c r="AE108" s="635"/>
      <c r="AF108" s="635"/>
      <c r="AG108" s="636"/>
      <c r="AH108" s="600" t="s">
        <v>151</v>
      </c>
      <c r="AI108" s="601"/>
      <c r="AJ108" s="601"/>
      <c r="AK108" s="601"/>
      <c r="AL108" s="601"/>
      <c r="AM108" s="601"/>
      <c r="AN108" s="601"/>
      <c r="AO108" s="601"/>
      <c r="AP108" s="601"/>
      <c r="AQ108" s="601"/>
      <c r="AR108" s="601"/>
      <c r="AS108" s="601"/>
      <c r="AT108" s="601"/>
      <c r="AU108" s="602"/>
      <c r="AV108" s="549" t="str">
        <f>IF(入力シート!$R$39="","",入力シート!$R$39)</f>
        <v/>
      </c>
      <c r="AW108" s="606"/>
      <c r="AX108" s="606"/>
      <c r="AY108" s="491"/>
    </row>
    <row r="109" spans="1:62" ht="12" customHeight="1" thickBot="1">
      <c r="B109" s="117"/>
      <c r="C109" s="637"/>
      <c r="D109" s="638"/>
      <c r="E109" s="638"/>
      <c r="F109" s="639"/>
      <c r="G109" s="603"/>
      <c r="H109" s="604"/>
      <c r="I109" s="604"/>
      <c r="J109" s="604"/>
      <c r="K109" s="604"/>
      <c r="L109" s="604"/>
      <c r="M109" s="604"/>
      <c r="N109" s="604"/>
      <c r="O109" s="604"/>
      <c r="P109" s="604"/>
      <c r="Q109" s="604"/>
      <c r="R109" s="604"/>
      <c r="S109" s="604"/>
      <c r="T109" s="605"/>
      <c r="U109" s="550"/>
      <c r="V109" s="607"/>
      <c r="W109" s="607"/>
      <c r="X109" s="492"/>
      <c r="Y109" s="134"/>
      <c r="Z109" s="134"/>
      <c r="AA109" s="134"/>
      <c r="AB109" s="134"/>
      <c r="AC109" s="134"/>
      <c r="AD109" s="637"/>
      <c r="AE109" s="638"/>
      <c r="AF109" s="638"/>
      <c r="AG109" s="639"/>
      <c r="AH109" s="603"/>
      <c r="AI109" s="604"/>
      <c r="AJ109" s="604"/>
      <c r="AK109" s="604"/>
      <c r="AL109" s="604"/>
      <c r="AM109" s="604"/>
      <c r="AN109" s="604"/>
      <c r="AO109" s="604"/>
      <c r="AP109" s="604"/>
      <c r="AQ109" s="604"/>
      <c r="AR109" s="604"/>
      <c r="AS109" s="604"/>
      <c r="AT109" s="604"/>
      <c r="AU109" s="605"/>
      <c r="AV109" s="550"/>
      <c r="AW109" s="607"/>
      <c r="AX109" s="607"/>
      <c r="AY109" s="492"/>
    </row>
    <row r="110" spans="1:62" ht="12" customHeight="1">
      <c r="B110" s="134"/>
      <c r="C110" s="609">
        <v>4</v>
      </c>
      <c r="D110" s="635"/>
      <c r="E110" s="635"/>
      <c r="F110" s="636"/>
      <c r="G110" s="600" t="s">
        <v>150</v>
      </c>
      <c r="H110" s="601"/>
      <c r="I110" s="601"/>
      <c r="J110" s="601"/>
      <c r="K110" s="601"/>
      <c r="L110" s="601"/>
      <c r="M110" s="601"/>
      <c r="N110" s="601"/>
      <c r="O110" s="601"/>
      <c r="P110" s="601"/>
      <c r="Q110" s="601"/>
      <c r="R110" s="601"/>
      <c r="S110" s="601"/>
      <c r="T110" s="602"/>
      <c r="U110" s="549" t="str">
        <f>IF(入力シート!$D$39="","",入力シート!$D$39)</f>
        <v/>
      </c>
      <c r="V110" s="606"/>
      <c r="W110" s="606"/>
      <c r="X110" s="491"/>
      <c r="Y110" s="134"/>
      <c r="Z110" s="134"/>
      <c r="AA110" s="134"/>
      <c r="AB110" s="134"/>
      <c r="AC110" s="134"/>
      <c r="AD110" s="609">
        <v>19</v>
      </c>
      <c r="AE110" s="635"/>
      <c r="AF110" s="635"/>
      <c r="AG110" s="636"/>
      <c r="AH110" s="600" t="s">
        <v>153</v>
      </c>
      <c r="AI110" s="601"/>
      <c r="AJ110" s="601"/>
      <c r="AK110" s="601"/>
      <c r="AL110" s="601"/>
      <c r="AM110" s="601"/>
      <c r="AN110" s="601"/>
      <c r="AO110" s="601"/>
      <c r="AP110" s="601"/>
      <c r="AQ110" s="601"/>
      <c r="AR110" s="601"/>
      <c r="AS110" s="601"/>
      <c r="AT110" s="601"/>
      <c r="AU110" s="602"/>
      <c r="AV110" s="549" t="str">
        <f>IF(入力シート!$S$39="","",入力シート!$S$39)</f>
        <v/>
      </c>
      <c r="AW110" s="606"/>
      <c r="AX110" s="606"/>
      <c r="AY110" s="491"/>
    </row>
    <row r="111" spans="1:62" ht="12" customHeight="1" thickBot="1">
      <c r="B111" s="117"/>
      <c r="C111" s="637"/>
      <c r="D111" s="638"/>
      <c r="E111" s="638"/>
      <c r="F111" s="639"/>
      <c r="G111" s="603"/>
      <c r="H111" s="604"/>
      <c r="I111" s="604"/>
      <c r="J111" s="604"/>
      <c r="K111" s="604"/>
      <c r="L111" s="604"/>
      <c r="M111" s="604"/>
      <c r="N111" s="604"/>
      <c r="O111" s="604"/>
      <c r="P111" s="604"/>
      <c r="Q111" s="604"/>
      <c r="R111" s="604"/>
      <c r="S111" s="604"/>
      <c r="T111" s="605"/>
      <c r="U111" s="550"/>
      <c r="V111" s="607"/>
      <c r="W111" s="607"/>
      <c r="X111" s="492"/>
      <c r="Y111" s="134"/>
      <c r="Z111" s="134"/>
      <c r="AA111" s="134"/>
      <c r="AB111" s="134"/>
      <c r="AC111" s="134"/>
      <c r="AD111" s="637"/>
      <c r="AE111" s="638"/>
      <c r="AF111" s="638"/>
      <c r="AG111" s="639"/>
      <c r="AH111" s="603"/>
      <c r="AI111" s="604"/>
      <c r="AJ111" s="604"/>
      <c r="AK111" s="604"/>
      <c r="AL111" s="604"/>
      <c r="AM111" s="604"/>
      <c r="AN111" s="604"/>
      <c r="AO111" s="604"/>
      <c r="AP111" s="604"/>
      <c r="AQ111" s="604"/>
      <c r="AR111" s="604"/>
      <c r="AS111" s="604"/>
      <c r="AT111" s="604"/>
      <c r="AU111" s="605"/>
      <c r="AV111" s="550"/>
      <c r="AW111" s="607"/>
      <c r="AX111" s="607"/>
      <c r="AY111" s="492"/>
    </row>
    <row r="112" spans="1:62" ht="12" customHeight="1">
      <c r="B112" s="139"/>
      <c r="C112" s="609">
        <v>5</v>
      </c>
      <c r="D112" s="635"/>
      <c r="E112" s="635"/>
      <c r="F112" s="636"/>
      <c r="G112" s="600" t="s">
        <v>152</v>
      </c>
      <c r="H112" s="601"/>
      <c r="I112" s="601"/>
      <c r="J112" s="601"/>
      <c r="K112" s="601"/>
      <c r="L112" s="601"/>
      <c r="M112" s="601"/>
      <c r="N112" s="601"/>
      <c r="O112" s="601"/>
      <c r="P112" s="601"/>
      <c r="Q112" s="601"/>
      <c r="R112" s="601"/>
      <c r="S112" s="601"/>
      <c r="T112" s="602"/>
      <c r="U112" s="549" t="str">
        <f>IF(入力シート!$E$39="","",入力シート!$E$39)</f>
        <v/>
      </c>
      <c r="V112" s="606"/>
      <c r="W112" s="606"/>
      <c r="X112" s="491"/>
      <c r="Y112" s="110"/>
      <c r="Z112" s="134"/>
      <c r="AA112" s="134"/>
      <c r="AB112" s="134"/>
      <c r="AC112" s="134"/>
      <c r="AD112" s="609">
        <v>20</v>
      </c>
      <c r="AE112" s="635"/>
      <c r="AF112" s="635"/>
      <c r="AG112" s="636"/>
      <c r="AH112" s="600" t="s">
        <v>154</v>
      </c>
      <c r="AI112" s="601"/>
      <c r="AJ112" s="601"/>
      <c r="AK112" s="601"/>
      <c r="AL112" s="601"/>
      <c r="AM112" s="601"/>
      <c r="AN112" s="601"/>
      <c r="AO112" s="601"/>
      <c r="AP112" s="601"/>
      <c r="AQ112" s="601"/>
      <c r="AR112" s="601"/>
      <c r="AS112" s="601"/>
      <c r="AT112" s="601"/>
      <c r="AU112" s="602"/>
      <c r="AV112" s="549" t="str">
        <f>IF(入力シート!$T$39="","",入力シート!$T$39)</f>
        <v/>
      </c>
      <c r="AW112" s="606"/>
      <c r="AX112" s="606"/>
      <c r="AY112" s="491"/>
    </row>
    <row r="113" spans="2:51" ht="12" customHeight="1" thickBot="1">
      <c r="B113" s="139"/>
      <c r="C113" s="637"/>
      <c r="D113" s="638"/>
      <c r="E113" s="638"/>
      <c r="F113" s="639"/>
      <c r="G113" s="603"/>
      <c r="H113" s="604"/>
      <c r="I113" s="604"/>
      <c r="J113" s="604"/>
      <c r="K113" s="604"/>
      <c r="L113" s="604"/>
      <c r="M113" s="604"/>
      <c r="N113" s="604"/>
      <c r="O113" s="604"/>
      <c r="P113" s="604"/>
      <c r="Q113" s="604"/>
      <c r="R113" s="604"/>
      <c r="S113" s="604"/>
      <c r="T113" s="605"/>
      <c r="U113" s="550"/>
      <c r="V113" s="607"/>
      <c r="W113" s="607"/>
      <c r="X113" s="492"/>
      <c r="Y113" s="110"/>
      <c r="Z113" s="134"/>
      <c r="AA113" s="134"/>
      <c r="AB113" s="134"/>
      <c r="AC113" s="134"/>
      <c r="AD113" s="637"/>
      <c r="AE113" s="638"/>
      <c r="AF113" s="638"/>
      <c r="AG113" s="639"/>
      <c r="AH113" s="603"/>
      <c r="AI113" s="604"/>
      <c r="AJ113" s="604"/>
      <c r="AK113" s="604"/>
      <c r="AL113" s="604"/>
      <c r="AM113" s="604"/>
      <c r="AN113" s="604"/>
      <c r="AO113" s="604"/>
      <c r="AP113" s="604"/>
      <c r="AQ113" s="604"/>
      <c r="AR113" s="604"/>
      <c r="AS113" s="604"/>
      <c r="AT113" s="604"/>
      <c r="AU113" s="605"/>
      <c r="AV113" s="550"/>
      <c r="AW113" s="607"/>
      <c r="AX113" s="607"/>
      <c r="AY113" s="492"/>
    </row>
    <row r="114" spans="2:51" ht="12" customHeight="1">
      <c r="B114" s="110"/>
      <c r="C114" s="609">
        <v>6</v>
      </c>
      <c r="D114" s="635"/>
      <c r="E114" s="635"/>
      <c r="F114" s="636"/>
      <c r="G114" s="600" t="s">
        <v>24</v>
      </c>
      <c r="H114" s="601"/>
      <c r="I114" s="601"/>
      <c r="J114" s="601"/>
      <c r="K114" s="601"/>
      <c r="L114" s="601"/>
      <c r="M114" s="601"/>
      <c r="N114" s="601"/>
      <c r="O114" s="601"/>
      <c r="P114" s="601"/>
      <c r="Q114" s="601"/>
      <c r="R114" s="601"/>
      <c r="S114" s="601"/>
      <c r="T114" s="602"/>
      <c r="U114" s="549" t="str">
        <f>IF(入力シート!$F$39="","",入力シート!$F$39)</f>
        <v/>
      </c>
      <c r="V114" s="606"/>
      <c r="W114" s="606"/>
      <c r="X114" s="491"/>
      <c r="Y114" s="134"/>
      <c r="Z114" s="134"/>
      <c r="AA114" s="134"/>
      <c r="AB114" s="134"/>
      <c r="AC114" s="134"/>
      <c r="AD114" s="609">
        <v>21</v>
      </c>
      <c r="AE114" s="635"/>
      <c r="AF114" s="635"/>
      <c r="AG114" s="636"/>
      <c r="AH114" s="600" t="s">
        <v>156</v>
      </c>
      <c r="AI114" s="601"/>
      <c r="AJ114" s="601"/>
      <c r="AK114" s="601"/>
      <c r="AL114" s="601"/>
      <c r="AM114" s="601"/>
      <c r="AN114" s="601"/>
      <c r="AO114" s="601"/>
      <c r="AP114" s="601"/>
      <c r="AQ114" s="601"/>
      <c r="AR114" s="601"/>
      <c r="AS114" s="601"/>
      <c r="AT114" s="601"/>
      <c r="AU114" s="602"/>
      <c r="AV114" s="549" t="str">
        <f>IF(入力シート!$U$39="","",入力シート!$U$39)</f>
        <v/>
      </c>
      <c r="AW114" s="606"/>
      <c r="AX114" s="606"/>
      <c r="AY114" s="491"/>
    </row>
    <row r="115" spans="2:51" ht="12" customHeight="1" thickBot="1">
      <c r="B115" s="134"/>
      <c r="C115" s="637"/>
      <c r="D115" s="638"/>
      <c r="E115" s="638"/>
      <c r="F115" s="639"/>
      <c r="G115" s="603"/>
      <c r="H115" s="604"/>
      <c r="I115" s="604"/>
      <c r="J115" s="604"/>
      <c r="K115" s="604"/>
      <c r="L115" s="604"/>
      <c r="M115" s="604"/>
      <c r="N115" s="604"/>
      <c r="O115" s="604"/>
      <c r="P115" s="604"/>
      <c r="Q115" s="604"/>
      <c r="R115" s="604"/>
      <c r="S115" s="604"/>
      <c r="T115" s="605"/>
      <c r="U115" s="550"/>
      <c r="V115" s="607"/>
      <c r="W115" s="607"/>
      <c r="X115" s="492"/>
      <c r="Y115" s="134"/>
      <c r="Z115" s="134"/>
      <c r="AA115" s="134"/>
      <c r="AB115" s="134"/>
      <c r="AC115" s="134"/>
      <c r="AD115" s="637"/>
      <c r="AE115" s="638"/>
      <c r="AF115" s="638"/>
      <c r="AG115" s="639"/>
      <c r="AH115" s="603"/>
      <c r="AI115" s="604"/>
      <c r="AJ115" s="604"/>
      <c r="AK115" s="604"/>
      <c r="AL115" s="604"/>
      <c r="AM115" s="604"/>
      <c r="AN115" s="604"/>
      <c r="AO115" s="604"/>
      <c r="AP115" s="604"/>
      <c r="AQ115" s="604"/>
      <c r="AR115" s="604"/>
      <c r="AS115" s="604"/>
      <c r="AT115" s="604"/>
      <c r="AU115" s="605"/>
      <c r="AV115" s="550"/>
      <c r="AW115" s="607"/>
      <c r="AX115" s="607"/>
      <c r="AY115" s="492"/>
    </row>
    <row r="116" spans="2:51" ht="12" customHeight="1">
      <c r="B116" s="140"/>
      <c r="C116" s="609">
        <v>7</v>
      </c>
      <c r="D116" s="635"/>
      <c r="E116" s="635"/>
      <c r="F116" s="636"/>
      <c r="G116" s="600" t="s">
        <v>155</v>
      </c>
      <c r="H116" s="601"/>
      <c r="I116" s="601"/>
      <c r="J116" s="601"/>
      <c r="K116" s="601"/>
      <c r="L116" s="601"/>
      <c r="M116" s="601"/>
      <c r="N116" s="601"/>
      <c r="O116" s="601"/>
      <c r="P116" s="601"/>
      <c r="Q116" s="601"/>
      <c r="R116" s="601"/>
      <c r="S116" s="601"/>
      <c r="T116" s="602"/>
      <c r="U116" s="549" t="str">
        <f>IF(入力シート!$G$39="","",入力シート!$G$39)</f>
        <v/>
      </c>
      <c r="V116" s="606"/>
      <c r="W116" s="606"/>
      <c r="X116" s="491"/>
      <c r="Y116" s="134"/>
      <c r="Z116" s="134"/>
      <c r="AA116" s="134"/>
      <c r="AB116" s="134"/>
      <c r="AC116" s="134"/>
      <c r="AD116" s="609">
        <v>22</v>
      </c>
      <c r="AE116" s="635"/>
      <c r="AF116" s="635"/>
      <c r="AG116" s="636"/>
      <c r="AH116" s="600" t="s">
        <v>158</v>
      </c>
      <c r="AI116" s="601"/>
      <c r="AJ116" s="601"/>
      <c r="AK116" s="601"/>
      <c r="AL116" s="601"/>
      <c r="AM116" s="601"/>
      <c r="AN116" s="601"/>
      <c r="AO116" s="601"/>
      <c r="AP116" s="601"/>
      <c r="AQ116" s="601"/>
      <c r="AR116" s="601"/>
      <c r="AS116" s="601"/>
      <c r="AT116" s="601"/>
      <c r="AU116" s="602"/>
      <c r="AV116" s="549" t="str">
        <f>IF(入力シート!$V$39="","",入力シート!$V$39)</f>
        <v/>
      </c>
      <c r="AW116" s="606"/>
      <c r="AX116" s="606"/>
      <c r="AY116" s="491"/>
    </row>
    <row r="117" spans="2:51" ht="12" customHeight="1" thickBot="1">
      <c r="B117" s="138"/>
      <c r="C117" s="637"/>
      <c r="D117" s="638"/>
      <c r="E117" s="638"/>
      <c r="F117" s="639"/>
      <c r="G117" s="603"/>
      <c r="H117" s="604"/>
      <c r="I117" s="604"/>
      <c r="J117" s="604"/>
      <c r="K117" s="604"/>
      <c r="L117" s="604"/>
      <c r="M117" s="604"/>
      <c r="N117" s="604"/>
      <c r="O117" s="604"/>
      <c r="P117" s="604"/>
      <c r="Q117" s="604"/>
      <c r="R117" s="604"/>
      <c r="S117" s="604"/>
      <c r="T117" s="605"/>
      <c r="U117" s="550"/>
      <c r="V117" s="607"/>
      <c r="W117" s="607"/>
      <c r="X117" s="492"/>
      <c r="Y117" s="134"/>
      <c r="Z117" s="134"/>
      <c r="AA117" s="134"/>
      <c r="AB117" s="134"/>
      <c r="AC117" s="134"/>
      <c r="AD117" s="637"/>
      <c r="AE117" s="638"/>
      <c r="AF117" s="638"/>
      <c r="AG117" s="639"/>
      <c r="AH117" s="603"/>
      <c r="AI117" s="604"/>
      <c r="AJ117" s="604"/>
      <c r="AK117" s="604"/>
      <c r="AL117" s="604"/>
      <c r="AM117" s="604"/>
      <c r="AN117" s="604"/>
      <c r="AO117" s="604"/>
      <c r="AP117" s="604"/>
      <c r="AQ117" s="604"/>
      <c r="AR117" s="604"/>
      <c r="AS117" s="604"/>
      <c r="AT117" s="604"/>
      <c r="AU117" s="605"/>
      <c r="AV117" s="550"/>
      <c r="AW117" s="607"/>
      <c r="AX117" s="607"/>
      <c r="AY117" s="492"/>
    </row>
    <row r="118" spans="2:51" ht="12" customHeight="1">
      <c r="B118" s="138"/>
      <c r="C118" s="609">
        <v>8</v>
      </c>
      <c r="D118" s="635"/>
      <c r="E118" s="635"/>
      <c r="F118" s="636"/>
      <c r="G118" s="600" t="s">
        <v>157</v>
      </c>
      <c r="H118" s="601"/>
      <c r="I118" s="601"/>
      <c r="J118" s="601"/>
      <c r="K118" s="601"/>
      <c r="L118" s="601"/>
      <c r="M118" s="601"/>
      <c r="N118" s="601"/>
      <c r="O118" s="601"/>
      <c r="P118" s="601"/>
      <c r="Q118" s="601"/>
      <c r="R118" s="601"/>
      <c r="S118" s="601"/>
      <c r="T118" s="602"/>
      <c r="U118" s="549" t="str">
        <f>IF(入力シート!$H$39="","",入力シート!$H$39)</f>
        <v/>
      </c>
      <c r="V118" s="606"/>
      <c r="W118" s="606"/>
      <c r="X118" s="491"/>
      <c r="Y118" s="134"/>
      <c r="Z118" s="134"/>
      <c r="AA118" s="134"/>
      <c r="AB118" s="134"/>
      <c r="AC118" s="134"/>
      <c r="AD118" s="609">
        <v>23</v>
      </c>
      <c r="AE118" s="635"/>
      <c r="AF118" s="635"/>
      <c r="AG118" s="636"/>
      <c r="AH118" s="600" t="s">
        <v>159</v>
      </c>
      <c r="AI118" s="601"/>
      <c r="AJ118" s="601"/>
      <c r="AK118" s="601"/>
      <c r="AL118" s="601"/>
      <c r="AM118" s="601"/>
      <c r="AN118" s="601"/>
      <c r="AO118" s="601"/>
      <c r="AP118" s="601"/>
      <c r="AQ118" s="601"/>
      <c r="AR118" s="601"/>
      <c r="AS118" s="601"/>
      <c r="AT118" s="601"/>
      <c r="AU118" s="602"/>
      <c r="AV118" s="549" t="str">
        <f>IF(入力シート!$W$39="","",入力シート!$W$39)</f>
        <v/>
      </c>
      <c r="AW118" s="606"/>
      <c r="AX118" s="606"/>
      <c r="AY118" s="491"/>
    </row>
    <row r="119" spans="2:51" ht="12" customHeight="1" thickBot="1">
      <c r="B119" s="110"/>
      <c r="C119" s="637"/>
      <c r="D119" s="638"/>
      <c r="E119" s="638"/>
      <c r="F119" s="639"/>
      <c r="G119" s="603"/>
      <c r="H119" s="604"/>
      <c r="I119" s="604"/>
      <c r="J119" s="604"/>
      <c r="K119" s="604"/>
      <c r="L119" s="604"/>
      <c r="M119" s="604"/>
      <c r="N119" s="604"/>
      <c r="O119" s="604"/>
      <c r="P119" s="604"/>
      <c r="Q119" s="604"/>
      <c r="R119" s="604"/>
      <c r="S119" s="604"/>
      <c r="T119" s="605"/>
      <c r="U119" s="550"/>
      <c r="V119" s="607"/>
      <c r="W119" s="607"/>
      <c r="X119" s="492"/>
      <c r="Y119" s="134"/>
      <c r="Z119" s="134"/>
      <c r="AA119" s="134"/>
      <c r="AB119" s="134"/>
      <c r="AC119" s="134"/>
      <c r="AD119" s="637"/>
      <c r="AE119" s="638"/>
      <c r="AF119" s="638"/>
      <c r="AG119" s="639"/>
      <c r="AH119" s="603"/>
      <c r="AI119" s="604"/>
      <c r="AJ119" s="604"/>
      <c r="AK119" s="604"/>
      <c r="AL119" s="604"/>
      <c r="AM119" s="604"/>
      <c r="AN119" s="604"/>
      <c r="AO119" s="604"/>
      <c r="AP119" s="604"/>
      <c r="AQ119" s="604"/>
      <c r="AR119" s="604"/>
      <c r="AS119" s="604"/>
      <c r="AT119" s="604"/>
      <c r="AU119" s="605"/>
      <c r="AV119" s="550"/>
      <c r="AW119" s="607"/>
      <c r="AX119" s="607"/>
      <c r="AY119" s="492"/>
    </row>
    <row r="120" spans="2:51" ht="12" customHeight="1">
      <c r="B120" s="110"/>
      <c r="C120" s="609">
        <v>9</v>
      </c>
      <c r="D120" s="635"/>
      <c r="E120" s="635"/>
      <c r="F120" s="636"/>
      <c r="G120" s="600" t="s">
        <v>27</v>
      </c>
      <c r="H120" s="601"/>
      <c r="I120" s="601"/>
      <c r="J120" s="601"/>
      <c r="K120" s="601"/>
      <c r="L120" s="601"/>
      <c r="M120" s="601"/>
      <c r="N120" s="601"/>
      <c r="O120" s="601"/>
      <c r="P120" s="601"/>
      <c r="Q120" s="601"/>
      <c r="R120" s="601"/>
      <c r="S120" s="601"/>
      <c r="T120" s="602"/>
      <c r="U120" s="549" t="str">
        <f>IF(入力シート!$I$39="","",入力シート!$I$39)</f>
        <v/>
      </c>
      <c r="V120" s="606"/>
      <c r="W120" s="606"/>
      <c r="X120" s="491"/>
      <c r="Y120" s="134"/>
      <c r="Z120" s="134"/>
      <c r="AA120" s="134"/>
      <c r="AB120" s="134"/>
      <c r="AC120" s="134"/>
      <c r="AD120" s="609">
        <v>24</v>
      </c>
      <c r="AE120" s="635"/>
      <c r="AF120" s="635"/>
      <c r="AG120" s="636"/>
      <c r="AH120" s="600" t="s">
        <v>161</v>
      </c>
      <c r="AI120" s="601"/>
      <c r="AJ120" s="601"/>
      <c r="AK120" s="601"/>
      <c r="AL120" s="601"/>
      <c r="AM120" s="601"/>
      <c r="AN120" s="601"/>
      <c r="AO120" s="601"/>
      <c r="AP120" s="601"/>
      <c r="AQ120" s="601"/>
      <c r="AR120" s="601"/>
      <c r="AS120" s="601"/>
      <c r="AT120" s="601"/>
      <c r="AU120" s="602"/>
      <c r="AV120" s="549" t="str">
        <f>IF(入力シート!$X$39="","",入力シート!$X$39)</f>
        <v/>
      </c>
      <c r="AW120" s="606"/>
      <c r="AX120" s="606"/>
      <c r="AY120" s="491"/>
    </row>
    <row r="121" spans="2:51" ht="12" customHeight="1" thickBot="1">
      <c r="B121" s="117"/>
      <c r="C121" s="637"/>
      <c r="D121" s="638"/>
      <c r="E121" s="638"/>
      <c r="F121" s="639"/>
      <c r="G121" s="603"/>
      <c r="H121" s="604"/>
      <c r="I121" s="604"/>
      <c r="J121" s="604"/>
      <c r="K121" s="604"/>
      <c r="L121" s="604"/>
      <c r="M121" s="604"/>
      <c r="N121" s="604"/>
      <c r="O121" s="604"/>
      <c r="P121" s="604"/>
      <c r="Q121" s="604"/>
      <c r="R121" s="604"/>
      <c r="S121" s="604"/>
      <c r="T121" s="605"/>
      <c r="U121" s="550"/>
      <c r="V121" s="607"/>
      <c r="W121" s="607"/>
      <c r="X121" s="492"/>
      <c r="Y121" s="117"/>
      <c r="Z121" s="117"/>
      <c r="AA121" s="117"/>
      <c r="AB121" s="117"/>
      <c r="AC121" s="117"/>
      <c r="AD121" s="637"/>
      <c r="AE121" s="638"/>
      <c r="AF121" s="638"/>
      <c r="AG121" s="639"/>
      <c r="AH121" s="603"/>
      <c r="AI121" s="604"/>
      <c r="AJ121" s="604"/>
      <c r="AK121" s="604"/>
      <c r="AL121" s="604"/>
      <c r="AM121" s="604"/>
      <c r="AN121" s="604"/>
      <c r="AO121" s="604"/>
      <c r="AP121" s="604"/>
      <c r="AQ121" s="604"/>
      <c r="AR121" s="604"/>
      <c r="AS121" s="604"/>
      <c r="AT121" s="604"/>
      <c r="AU121" s="605"/>
      <c r="AV121" s="550"/>
      <c r="AW121" s="607"/>
      <c r="AX121" s="607"/>
      <c r="AY121" s="492"/>
    </row>
    <row r="122" spans="2:51" ht="12" customHeight="1">
      <c r="B122" s="138"/>
      <c r="C122" s="609">
        <v>10</v>
      </c>
      <c r="D122" s="635"/>
      <c r="E122" s="635"/>
      <c r="F122" s="636"/>
      <c r="G122" s="600" t="s">
        <v>160</v>
      </c>
      <c r="H122" s="601"/>
      <c r="I122" s="601"/>
      <c r="J122" s="601"/>
      <c r="K122" s="601"/>
      <c r="L122" s="601"/>
      <c r="M122" s="601"/>
      <c r="N122" s="601"/>
      <c r="O122" s="601"/>
      <c r="P122" s="601"/>
      <c r="Q122" s="601"/>
      <c r="R122" s="601"/>
      <c r="S122" s="601"/>
      <c r="T122" s="602"/>
      <c r="U122" s="549" t="str">
        <f>IF(入力シート!$J$39="","",入力シート!$J$39)</f>
        <v/>
      </c>
      <c r="V122" s="606"/>
      <c r="W122" s="606"/>
      <c r="X122" s="491"/>
      <c r="Y122" s="141"/>
      <c r="Z122" s="141"/>
      <c r="AA122" s="141"/>
      <c r="AB122" s="110"/>
      <c r="AC122" s="110"/>
      <c r="AD122" s="609">
        <v>25</v>
      </c>
      <c r="AE122" s="635"/>
      <c r="AF122" s="635"/>
      <c r="AG122" s="636"/>
      <c r="AH122" s="600" t="s">
        <v>163</v>
      </c>
      <c r="AI122" s="601"/>
      <c r="AJ122" s="601"/>
      <c r="AK122" s="601"/>
      <c r="AL122" s="601"/>
      <c r="AM122" s="601"/>
      <c r="AN122" s="601"/>
      <c r="AO122" s="601"/>
      <c r="AP122" s="601"/>
      <c r="AQ122" s="601"/>
      <c r="AR122" s="601"/>
      <c r="AS122" s="601"/>
      <c r="AT122" s="601"/>
      <c r="AU122" s="602"/>
      <c r="AV122" s="549" t="str">
        <f>IF(入力シート!$Y$39="","",入力シート!$Y$39)</f>
        <v/>
      </c>
      <c r="AW122" s="606"/>
      <c r="AX122" s="606"/>
      <c r="AY122" s="491"/>
    </row>
    <row r="123" spans="2:51" ht="12" customHeight="1" thickBot="1">
      <c r="B123" s="138"/>
      <c r="C123" s="637"/>
      <c r="D123" s="638"/>
      <c r="E123" s="638"/>
      <c r="F123" s="639"/>
      <c r="G123" s="603"/>
      <c r="H123" s="604"/>
      <c r="I123" s="604"/>
      <c r="J123" s="604"/>
      <c r="K123" s="604"/>
      <c r="L123" s="604"/>
      <c r="M123" s="604"/>
      <c r="N123" s="604"/>
      <c r="O123" s="604"/>
      <c r="P123" s="604"/>
      <c r="Q123" s="604"/>
      <c r="R123" s="604"/>
      <c r="S123" s="604"/>
      <c r="T123" s="605"/>
      <c r="U123" s="550"/>
      <c r="V123" s="607"/>
      <c r="W123" s="607"/>
      <c r="X123" s="492"/>
      <c r="Y123" s="141"/>
      <c r="Z123" s="141"/>
      <c r="AA123" s="141"/>
      <c r="AB123" s="110"/>
      <c r="AC123" s="110"/>
      <c r="AD123" s="637"/>
      <c r="AE123" s="638"/>
      <c r="AF123" s="638"/>
      <c r="AG123" s="639"/>
      <c r="AH123" s="603"/>
      <c r="AI123" s="604"/>
      <c r="AJ123" s="604"/>
      <c r="AK123" s="604"/>
      <c r="AL123" s="604"/>
      <c r="AM123" s="604"/>
      <c r="AN123" s="604"/>
      <c r="AO123" s="604"/>
      <c r="AP123" s="604"/>
      <c r="AQ123" s="604"/>
      <c r="AR123" s="604"/>
      <c r="AS123" s="604"/>
      <c r="AT123" s="604"/>
      <c r="AU123" s="605"/>
      <c r="AV123" s="550"/>
      <c r="AW123" s="607"/>
      <c r="AX123" s="607"/>
      <c r="AY123" s="492"/>
    </row>
    <row r="124" spans="2:51" ht="12" customHeight="1">
      <c r="B124" s="134"/>
      <c r="C124" s="609">
        <v>11</v>
      </c>
      <c r="D124" s="635"/>
      <c r="E124" s="635"/>
      <c r="F124" s="636"/>
      <c r="G124" s="600" t="s">
        <v>162</v>
      </c>
      <c r="H124" s="601"/>
      <c r="I124" s="601"/>
      <c r="J124" s="601"/>
      <c r="K124" s="601"/>
      <c r="L124" s="601"/>
      <c r="M124" s="601"/>
      <c r="N124" s="601"/>
      <c r="O124" s="601"/>
      <c r="P124" s="601"/>
      <c r="Q124" s="601"/>
      <c r="R124" s="601"/>
      <c r="S124" s="601"/>
      <c r="T124" s="602"/>
      <c r="U124" s="549" t="str">
        <f>IF(入力シート!$K$39="","",入力シート!$K$39)</f>
        <v/>
      </c>
      <c r="V124" s="606"/>
      <c r="W124" s="606"/>
      <c r="X124" s="491"/>
      <c r="Y124" s="134"/>
      <c r="Z124" s="134"/>
      <c r="AA124" s="134"/>
      <c r="AB124" s="134"/>
      <c r="AC124" s="134"/>
      <c r="AD124" s="609">
        <v>26</v>
      </c>
      <c r="AE124" s="635"/>
      <c r="AF124" s="635"/>
      <c r="AG124" s="636"/>
      <c r="AH124" s="600" t="s">
        <v>165</v>
      </c>
      <c r="AI124" s="601"/>
      <c r="AJ124" s="601"/>
      <c r="AK124" s="601"/>
      <c r="AL124" s="601"/>
      <c r="AM124" s="601"/>
      <c r="AN124" s="601"/>
      <c r="AO124" s="601"/>
      <c r="AP124" s="601"/>
      <c r="AQ124" s="601"/>
      <c r="AR124" s="601"/>
      <c r="AS124" s="601"/>
      <c r="AT124" s="601"/>
      <c r="AU124" s="602"/>
      <c r="AV124" s="549" t="str">
        <f>IF(入力シート!$Z$39="","",入力シート!$Z$39)</f>
        <v/>
      </c>
      <c r="AW124" s="606"/>
      <c r="AX124" s="606"/>
      <c r="AY124" s="491"/>
    </row>
    <row r="125" spans="2:51" ht="12" customHeight="1" thickBot="1">
      <c r="B125" s="117"/>
      <c r="C125" s="637"/>
      <c r="D125" s="638"/>
      <c r="E125" s="638"/>
      <c r="F125" s="639"/>
      <c r="G125" s="603"/>
      <c r="H125" s="604"/>
      <c r="I125" s="604"/>
      <c r="J125" s="604"/>
      <c r="K125" s="604"/>
      <c r="L125" s="604"/>
      <c r="M125" s="604"/>
      <c r="N125" s="604"/>
      <c r="O125" s="604"/>
      <c r="P125" s="604"/>
      <c r="Q125" s="604"/>
      <c r="R125" s="604"/>
      <c r="S125" s="604"/>
      <c r="T125" s="605"/>
      <c r="U125" s="550"/>
      <c r="V125" s="607"/>
      <c r="W125" s="607"/>
      <c r="X125" s="492"/>
      <c r="Y125" s="134"/>
      <c r="Z125" s="134"/>
      <c r="AA125" s="134"/>
      <c r="AB125" s="134"/>
      <c r="AC125" s="134"/>
      <c r="AD125" s="637"/>
      <c r="AE125" s="638"/>
      <c r="AF125" s="638"/>
      <c r="AG125" s="639"/>
      <c r="AH125" s="603"/>
      <c r="AI125" s="604"/>
      <c r="AJ125" s="604"/>
      <c r="AK125" s="604"/>
      <c r="AL125" s="604"/>
      <c r="AM125" s="604"/>
      <c r="AN125" s="604"/>
      <c r="AO125" s="604"/>
      <c r="AP125" s="604"/>
      <c r="AQ125" s="604"/>
      <c r="AR125" s="604"/>
      <c r="AS125" s="604"/>
      <c r="AT125" s="604"/>
      <c r="AU125" s="605"/>
      <c r="AV125" s="550"/>
      <c r="AW125" s="607"/>
      <c r="AX125" s="607"/>
      <c r="AY125" s="492"/>
    </row>
    <row r="126" spans="2:51" ht="12" customHeight="1">
      <c r="B126" s="142"/>
      <c r="C126" s="609">
        <v>12</v>
      </c>
      <c r="D126" s="610"/>
      <c r="E126" s="610"/>
      <c r="F126" s="670"/>
      <c r="G126" s="600" t="s">
        <v>164</v>
      </c>
      <c r="H126" s="665"/>
      <c r="I126" s="665"/>
      <c r="J126" s="665"/>
      <c r="K126" s="665"/>
      <c r="L126" s="665"/>
      <c r="M126" s="665"/>
      <c r="N126" s="665"/>
      <c r="O126" s="665"/>
      <c r="P126" s="665"/>
      <c r="Q126" s="665"/>
      <c r="R126" s="665"/>
      <c r="S126" s="665"/>
      <c r="T126" s="666"/>
      <c r="U126" s="549" t="str">
        <f>IF(入力シート!$L$39="","",入力シート!$L$39)</f>
        <v/>
      </c>
      <c r="V126" s="606"/>
      <c r="W126" s="606"/>
      <c r="X126" s="491"/>
      <c r="Y126" s="134"/>
      <c r="Z126" s="134"/>
      <c r="AA126" s="134"/>
      <c r="AB126" s="134"/>
      <c r="AC126" s="134"/>
      <c r="AD126" s="609">
        <v>27</v>
      </c>
      <c r="AE126" s="635"/>
      <c r="AF126" s="635"/>
      <c r="AG126" s="636"/>
      <c r="AH126" s="600" t="s">
        <v>167</v>
      </c>
      <c r="AI126" s="601"/>
      <c r="AJ126" s="601"/>
      <c r="AK126" s="601"/>
      <c r="AL126" s="601"/>
      <c r="AM126" s="601"/>
      <c r="AN126" s="601"/>
      <c r="AO126" s="601"/>
      <c r="AP126" s="601"/>
      <c r="AQ126" s="601"/>
      <c r="AR126" s="601"/>
      <c r="AS126" s="601"/>
      <c r="AT126" s="601"/>
      <c r="AU126" s="602"/>
      <c r="AV126" s="549" t="str">
        <f>IF(入力シート!$AA$39="","",入力シート!$AA$39)</f>
        <v/>
      </c>
      <c r="AW126" s="606"/>
      <c r="AX126" s="606"/>
      <c r="AY126" s="491"/>
    </row>
    <row r="127" spans="2:51" ht="12" customHeight="1" thickBot="1">
      <c r="B127" s="142"/>
      <c r="C127" s="612"/>
      <c r="D127" s="613"/>
      <c r="E127" s="613"/>
      <c r="F127" s="671"/>
      <c r="G127" s="667"/>
      <c r="H127" s="668"/>
      <c r="I127" s="668"/>
      <c r="J127" s="668"/>
      <c r="K127" s="668"/>
      <c r="L127" s="668"/>
      <c r="M127" s="668"/>
      <c r="N127" s="668"/>
      <c r="O127" s="668"/>
      <c r="P127" s="668"/>
      <c r="Q127" s="668"/>
      <c r="R127" s="668"/>
      <c r="S127" s="668"/>
      <c r="T127" s="669"/>
      <c r="U127" s="550"/>
      <c r="V127" s="607"/>
      <c r="W127" s="607"/>
      <c r="X127" s="492"/>
      <c r="Y127" s="134"/>
      <c r="Z127" s="134"/>
      <c r="AA127" s="134"/>
      <c r="AB127" s="134"/>
      <c r="AC127" s="134"/>
      <c r="AD127" s="637"/>
      <c r="AE127" s="638"/>
      <c r="AF127" s="638"/>
      <c r="AG127" s="639"/>
      <c r="AH127" s="603"/>
      <c r="AI127" s="604"/>
      <c r="AJ127" s="604"/>
      <c r="AK127" s="604"/>
      <c r="AL127" s="604"/>
      <c r="AM127" s="604"/>
      <c r="AN127" s="604"/>
      <c r="AO127" s="604"/>
      <c r="AP127" s="604"/>
      <c r="AQ127" s="604"/>
      <c r="AR127" s="604"/>
      <c r="AS127" s="604"/>
      <c r="AT127" s="604"/>
      <c r="AU127" s="605"/>
      <c r="AV127" s="550"/>
      <c r="AW127" s="607"/>
      <c r="AX127" s="607"/>
      <c r="AY127" s="492"/>
    </row>
    <row r="128" spans="2:51" ht="12" customHeight="1">
      <c r="B128" s="143"/>
      <c r="C128" s="609">
        <v>13</v>
      </c>
      <c r="D128" s="610"/>
      <c r="E128" s="610"/>
      <c r="F128" s="670"/>
      <c r="G128" s="600" t="s">
        <v>166</v>
      </c>
      <c r="H128" s="665"/>
      <c r="I128" s="665"/>
      <c r="J128" s="665"/>
      <c r="K128" s="665"/>
      <c r="L128" s="665"/>
      <c r="M128" s="665"/>
      <c r="N128" s="665"/>
      <c r="O128" s="665"/>
      <c r="P128" s="665"/>
      <c r="Q128" s="665"/>
      <c r="R128" s="665"/>
      <c r="S128" s="665"/>
      <c r="T128" s="666"/>
      <c r="U128" s="549" t="str">
        <f>IF(入力シート!$M$39="","",入力シート!$M$39)</f>
        <v/>
      </c>
      <c r="V128" s="606"/>
      <c r="W128" s="606"/>
      <c r="X128" s="491"/>
      <c r="Y128" s="134"/>
      <c r="Z128" s="134"/>
      <c r="AA128" s="134"/>
      <c r="AB128" s="134"/>
      <c r="AC128" s="134"/>
      <c r="AD128" s="609">
        <v>28</v>
      </c>
      <c r="AE128" s="635"/>
      <c r="AF128" s="635"/>
      <c r="AG128" s="636"/>
      <c r="AH128" s="600" t="s">
        <v>169</v>
      </c>
      <c r="AI128" s="601"/>
      <c r="AJ128" s="601"/>
      <c r="AK128" s="601"/>
      <c r="AL128" s="601"/>
      <c r="AM128" s="601"/>
      <c r="AN128" s="601"/>
      <c r="AO128" s="601"/>
      <c r="AP128" s="601"/>
      <c r="AQ128" s="601"/>
      <c r="AR128" s="601"/>
      <c r="AS128" s="601"/>
      <c r="AT128" s="601"/>
      <c r="AU128" s="602"/>
      <c r="AV128" s="549" t="str">
        <f>IF(入力シート!$AB$39="","",入力シート!$AB$39)</f>
        <v/>
      </c>
      <c r="AW128" s="606"/>
      <c r="AX128" s="606"/>
      <c r="AY128" s="491"/>
    </row>
    <row r="129" spans="2:51" ht="12" customHeight="1" thickBot="1">
      <c r="B129" s="143"/>
      <c r="C129" s="612"/>
      <c r="D129" s="613"/>
      <c r="E129" s="613"/>
      <c r="F129" s="671"/>
      <c r="G129" s="667"/>
      <c r="H129" s="668"/>
      <c r="I129" s="668"/>
      <c r="J129" s="668"/>
      <c r="K129" s="668"/>
      <c r="L129" s="668"/>
      <c r="M129" s="668"/>
      <c r="N129" s="668"/>
      <c r="O129" s="668"/>
      <c r="P129" s="668"/>
      <c r="Q129" s="668"/>
      <c r="R129" s="668"/>
      <c r="S129" s="668"/>
      <c r="T129" s="669"/>
      <c r="U129" s="550"/>
      <c r="V129" s="607"/>
      <c r="W129" s="607"/>
      <c r="X129" s="492"/>
      <c r="Y129" s="134"/>
      <c r="Z129" s="134"/>
      <c r="AA129" s="134"/>
      <c r="AB129" s="134"/>
      <c r="AC129" s="134"/>
      <c r="AD129" s="637"/>
      <c r="AE129" s="638"/>
      <c r="AF129" s="638"/>
      <c r="AG129" s="639"/>
      <c r="AH129" s="603"/>
      <c r="AI129" s="604"/>
      <c r="AJ129" s="604"/>
      <c r="AK129" s="604"/>
      <c r="AL129" s="604"/>
      <c r="AM129" s="604"/>
      <c r="AN129" s="604"/>
      <c r="AO129" s="604"/>
      <c r="AP129" s="604"/>
      <c r="AQ129" s="604"/>
      <c r="AR129" s="604"/>
      <c r="AS129" s="604"/>
      <c r="AT129" s="604"/>
      <c r="AU129" s="605"/>
      <c r="AV129" s="550"/>
      <c r="AW129" s="607"/>
      <c r="AX129" s="607"/>
      <c r="AY129" s="492"/>
    </row>
    <row r="130" spans="2:51" ht="12" customHeight="1">
      <c r="B130" s="110"/>
      <c r="C130" s="609">
        <v>14</v>
      </c>
      <c r="D130" s="610"/>
      <c r="E130" s="610"/>
      <c r="F130" s="670"/>
      <c r="G130" s="600" t="s">
        <v>168</v>
      </c>
      <c r="H130" s="665"/>
      <c r="I130" s="665"/>
      <c r="J130" s="665"/>
      <c r="K130" s="665"/>
      <c r="L130" s="665"/>
      <c r="M130" s="665"/>
      <c r="N130" s="665"/>
      <c r="O130" s="665"/>
      <c r="P130" s="665"/>
      <c r="Q130" s="665"/>
      <c r="R130" s="665"/>
      <c r="S130" s="665"/>
      <c r="T130" s="666"/>
      <c r="U130" s="549" t="str">
        <f>IF(入力シート!$N$39="","",入力シート!$N$39)</f>
        <v/>
      </c>
      <c r="V130" s="606"/>
      <c r="W130" s="606"/>
      <c r="X130" s="491"/>
      <c r="AD130" s="609">
        <v>29</v>
      </c>
      <c r="AE130" s="635"/>
      <c r="AF130" s="635"/>
      <c r="AG130" s="636"/>
      <c r="AH130" s="600" t="s">
        <v>178</v>
      </c>
      <c r="AI130" s="601"/>
      <c r="AJ130" s="601"/>
      <c r="AK130" s="601"/>
      <c r="AL130" s="601"/>
      <c r="AM130" s="601"/>
      <c r="AN130" s="601"/>
      <c r="AO130" s="601"/>
      <c r="AP130" s="601"/>
      <c r="AQ130" s="601"/>
      <c r="AR130" s="601"/>
      <c r="AS130" s="601"/>
      <c r="AT130" s="601"/>
      <c r="AU130" s="602"/>
      <c r="AV130" s="549" t="str">
        <f>IF(入力シート!$AC$39="","",入力シート!$AC$39)</f>
        <v/>
      </c>
      <c r="AW130" s="606"/>
      <c r="AX130" s="606"/>
      <c r="AY130" s="491"/>
    </row>
    <row r="131" spans="2:51" ht="12" customHeight="1" thickBot="1">
      <c r="C131" s="612"/>
      <c r="D131" s="613"/>
      <c r="E131" s="613"/>
      <c r="F131" s="671"/>
      <c r="G131" s="667"/>
      <c r="H131" s="668"/>
      <c r="I131" s="668"/>
      <c r="J131" s="668"/>
      <c r="K131" s="668"/>
      <c r="L131" s="668"/>
      <c r="M131" s="668"/>
      <c r="N131" s="668"/>
      <c r="O131" s="668"/>
      <c r="P131" s="668"/>
      <c r="Q131" s="668"/>
      <c r="R131" s="668"/>
      <c r="S131" s="668"/>
      <c r="T131" s="669"/>
      <c r="U131" s="550"/>
      <c r="V131" s="607"/>
      <c r="W131" s="607"/>
      <c r="X131" s="492"/>
      <c r="AD131" s="637"/>
      <c r="AE131" s="638"/>
      <c r="AF131" s="638"/>
      <c r="AG131" s="639"/>
      <c r="AH131" s="603"/>
      <c r="AI131" s="604"/>
      <c r="AJ131" s="604"/>
      <c r="AK131" s="604"/>
      <c r="AL131" s="604"/>
      <c r="AM131" s="604"/>
      <c r="AN131" s="604"/>
      <c r="AO131" s="604"/>
      <c r="AP131" s="604"/>
      <c r="AQ131" s="604"/>
      <c r="AR131" s="604"/>
      <c r="AS131" s="604"/>
      <c r="AT131" s="604"/>
      <c r="AU131" s="605"/>
      <c r="AV131" s="550"/>
      <c r="AW131" s="607"/>
      <c r="AX131" s="607"/>
      <c r="AY131" s="492"/>
    </row>
    <row r="132" spans="2:51" ht="12.75" customHeight="1">
      <c r="C132" s="609">
        <v>15</v>
      </c>
      <c r="D132" s="635"/>
      <c r="E132" s="635"/>
      <c r="F132" s="636"/>
      <c r="G132" s="600" t="s">
        <v>145</v>
      </c>
      <c r="H132" s="601"/>
      <c r="I132" s="601"/>
      <c r="J132" s="601"/>
      <c r="K132" s="601"/>
      <c r="L132" s="601"/>
      <c r="M132" s="601"/>
      <c r="N132" s="601"/>
      <c r="O132" s="601"/>
      <c r="P132" s="601"/>
      <c r="Q132" s="601"/>
      <c r="R132" s="601"/>
      <c r="S132" s="601"/>
      <c r="T132" s="602"/>
      <c r="U132" s="549" t="str">
        <f>IF(入力シート!$O$39="","",入力シート!$O$39)</f>
        <v/>
      </c>
      <c r="V132" s="606"/>
      <c r="W132" s="606"/>
      <c r="X132" s="491"/>
      <c r="AD132" s="609">
        <v>30</v>
      </c>
      <c r="AE132" s="635"/>
      <c r="AF132" s="635"/>
      <c r="AG132" s="636"/>
      <c r="AH132" s="600" t="s">
        <v>135</v>
      </c>
      <c r="AI132" s="601"/>
      <c r="AJ132" s="601"/>
      <c r="AK132" s="601"/>
      <c r="AL132" s="601"/>
      <c r="AM132" s="601"/>
      <c r="AN132" s="601"/>
      <c r="AO132" s="601"/>
      <c r="AP132" s="601"/>
      <c r="AQ132" s="601"/>
      <c r="AR132" s="601"/>
      <c r="AS132" s="601"/>
      <c r="AT132" s="601"/>
      <c r="AU132" s="602"/>
      <c r="AV132" s="549" t="str">
        <f>IF(入力シート!$AD$39="","",入力シート!$AD$39)</f>
        <v/>
      </c>
      <c r="AW132" s="606"/>
      <c r="AX132" s="606"/>
      <c r="AY132" s="491"/>
    </row>
    <row r="133" spans="2:51" ht="12.75" customHeight="1" thickBot="1">
      <c r="C133" s="637"/>
      <c r="D133" s="638"/>
      <c r="E133" s="638"/>
      <c r="F133" s="639"/>
      <c r="G133" s="603"/>
      <c r="H133" s="604"/>
      <c r="I133" s="604"/>
      <c r="J133" s="604"/>
      <c r="K133" s="604"/>
      <c r="L133" s="604"/>
      <c r="M133" s="604"/>
      <c r="N133" s="604"/>
      <c r="O133" s="604"/>
      <c r="P133" s="604"/>
      <c r="Q133" s="604"/>
      <c r="R133" s="604"/>
      <c r="S133" s="604"/>
      <c r="T133" s="605"/>
      <c r="U133" s="550"/>
      <c r="V133" s="607"/>
      <c r="W133" s="607"/>
      <c r="X133" s="492"/>
      <c r="AD133" s="637"/>
      <c r="AE133" s="638"/>
      <c r="AF133" s="638"/>
      <c r="AG133" s="639"/>
      <c r="AH133" s="603"/>
      <c r="AI133" s="604"/>
      <c r="AJ133" s="604"/>
      <c r="AK133" s="604"/>
      <c r="AL133" s="604"/>
      <c r="AM133" s="604"/>
      <c r="AN133" s="604"/>
      <c r="AO133" s="604"/>
      <c r="AP133" s="604"/>
      <c r="AQ133" s="604"/>
      <c r="AR133" s="604"/>
      <c r="AS133" s="604"/>
      <c r="AT133" s="604"/>
      <c r="AU133" s="605"/>
      <c r="AV133" s="550"/>
      <c r="AW133" s="607"/>
      <c r="AX133" s="607"/>
      <c r="AY133" s="492"/>
    </row>
    <row r="134" spans="2:51" ht="12.75" customHeight="1"/>
    <row r="135" spans="2:51" ht="12.75" customHeight="1"/>
    <row r="136" spans="2:51" ht="12.75" customHeight="1"/>
    <row r="137" spans="2:51" ht="12.75" customHeight="1"/>
    <row r="138" spans="2:51" ht="12.75" customHeight="1"/>
    <row r="139" spans="2:51" ht="12.75" customHeight="1"/>
    <row r="140" spans="2:51" ht="12.75" customHeight="1"/>
    <row r="141" spans="2:51" ht="12.75" customHeight="1"/>
    <row r="145" spans="202:203" ht="13.9" customHeight="1">
      <c r="GT145" s="102"/>
      <c r="GU145" s="102"/>
    </row>
    <row r="146" spans="202:203" ht="13.9" customHeight="1">
      <c r="GT146" s="102"/>
      <c r="GU146" s="102"/>
    </row>
    <row r="147" spans="202:203" ht="13.9" customHeight="1">
      <c r="GT147" s="102"/>
      <c r="GU147" s="102"/>
    </row>
    <row r="148" spans="202:203" ht="30" customHeight="1">
      <c r="GT148" s="102"/>
      <c r="GU148" s="102"/>
    </row>
    <row r="149" spans="202:203" ht="30" customHeight="1">
      <c r="GT149" s="102"/>
      <c r="GU149" s="102"/>
    </row>
    <row r="150" spans="202:203" ht="30" customHeight="1">
      <c r="GT150" s="102"/>
      <c r="GU150" s="102"/>
    </row>
    <row r="151" spans="202:203" ht="30" customHeight="1">
      <c r="GT151" s="102"/>
      <c r="GU151" s="102"/>
    </row>
    <row r="152" spans="202:203" ht="30" customHeight="1">
      <c r="GT152" s="102"/>
      <c r="GU152" s="102"/>
    </row>
    <row r="153" spans="202:203" ht="30" customHeight="1">
      <c r="GT153" s="102"/>
      <c r="GU153" s="102"/>
    </row>
    <row r="154" spans="202:203" ht="30" customHeight="1">
      <c r="GT154" s="102"/>
      <c r="GU154" s="102"/>
    </row>
    <row r="155" spans="202:203" ht="30" customHeight="1">
      <c r="GT155" s="102"/>
      <c r="GU155" s="102"/>
    </row>
    <row r="156" spans="202:203" ht="30" customHeight="1">
      <c r="GT156" s="102"/>
      <c r="GU156" s="102"/>
    </row>
    <row r="157" spans="202:203" ht="30" customHeight="1"/>
    <row r="158" spans="202:203" ht="30" customHeight="1"/>
    <row r="159" spans="202:203" ht="30" customHeight="1"/>
    <row r="160" spans="202:203"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sheetData>
  <sheetProtection selectLockedCells="1"/>
  <mergeCells count="794">
    <mergeCell ref="BM50:BN51"/>
    <mergeCell ref="BM52:BN53"/>
    <mergeCell ref="AO30:AP31"/>
    <mergeCell ref="AO48:AP49"/>
    <mergeCell ref="BE52:BF53"/>
    <mergeCell ref="BG52:BH53"/>
    <mergeCell ref="BI52:BJ53"/>
    <mergeCell ref="BK52:BL53"/>
    <mergeCell ref="B36:K53"/>
    <mergeCell ref="L50:P53"/>
    <mergeCell ref="AI52:AJ53"/>
    <mergeCell ref="AK52:AL53"/>
    <mergeCell ref="AM52:AN53"/>
    <mergeCell ref="AO52:AP53"/>
    <mergeCell ref="AQ52:AR53"/>
    <mergeCell ref="AS52:AT53"/>
    <mergeCell ref="AU52:AV53"/>
    <mergeCell ref="AW52:AX53"/>
    <mergeCell ref="AY52:AZ53"/>
    <mergeCell ref="Q52:R53"/>
    <mergeCell ref="S52:T53"/>
    <mergeCell ref="U52:V53"/>
    <mergeCell ref="W52:X53"/>
    <mergeCell ref="Y52:Z53"/>
    <mergeCell ref="AA52:AB53"/>
    <mergeCell ref="BI50:BJ51"/>
    <mergeCell ref="BK50:BL51"/>
    <mergeCell ref="AH132:AU133"/>
    <mergeCell ref="AV132:AY133"/>
    <mergeCell ref="AW2:AX2"/>
    <mergeCell ref="AY2:AZ2"/>
    <mergeCell ref="AG40:AH41"/>
    <mergeCell ref="AG42:AH43"/>
    <mergeCell ref="AV118:AY119"/>
    <mergeCell ref="AE2:AF2"/>
    <mergeCell ref="AG2:AH2"/>
    <mergeCell ref="AS2:AT2"/>
    <mergeCell ref="AU2:AV2"/>
    <mergeCell ref="AD112:AG113"/>
    <mergeCell ref="AH112:AU113"/>
    <mergeCell ref="AV112:AY113"/>
    <mergeCell ref="AD106:AG107"/>
    <mergeCell ref="AH106:AU107"/>
    <mergeCell ref="AV106:AY107"/>
    <mergeCell ref="AD132:AG133"/>
    <mergeCell ref="AK67:AL68"/>
    <mergeCell ref="AY65:AZ66"/>
    <mergeCell ref="AJ95:AV95"/>
    <mergeCell ref="AB95:AG95"/>
    <mergeCell ref="AO28:AP29"/>
    <mergeCell ref="AI63:AJ64"/>
    <mergeCell ref="AK63:AL64"/>
    <mergeCell ref="AO63:AP64"/>
    <mergeCell ref="BA52:BB53"/>
    <mergeCell ref="AM42:AN43"/>
    <mergeCell ref="AO42:AP43"/>
    <mergeCell ref="AQ42:AR43"/>
    <mergeCell ref="AI42:AJ43"/>
    <mergeCell ref="AK42:AL43"/>
    <mergeCell ref="AI61:AJ62"/>
    <mergeCell ref="AO46:AP47"/>
    <mergeCell ref="AM48:AN49"/>
    <mergeCell ref="AM32:AN33"/>
    <mergeCell ref="AS65:AT66"/>
    <mergeCell ref="AU65:AV66"/>
    <mergeCell ref="AW65:AX66"/>
    <mergeCell ref="AK61:AL62"/>
    <mergeCell ref="AM61:AN62"/>
    <mergeCell ref="AQ38:AR39"/>
    <mergeCell ref="AO38:AP39"/>
    <mergeCell ref="AR36:AR37"/>
    <mergeCell ref="AQ36:AQ37"/>
    <mergeCell ref="AP36:AP37"/>
    <mergeCell ref="AO36:AO37"/>
    <mergeCell ref="AS36:AS37"/>
    <mergeCell ref="AT36:AT37"/>
    <mergeCell ref="AS38:AT39"/>
    <mergeCell ref="AQ65:AR66"/>
    <mergeCell ref="AK46:AL47"/>
    <mergeCell ref="AM46:AN47"/>
    <mergeCell ref="AO32:AP33"/>
    <mergeCell ref="AQ32:AR33"/>
    <mergeCell ref="AK38:AL39"/>
    <mergeCell ref="AM36:AM37"/>
    <mergeCell ref="AN36:AN37"/>
    <mergeCell ref="AM38:AN39"/>
    <mergeCell ref="AS40:AT41"/>
    <mergeCell ref="AQ40:AR41"/>
    <mergeCell ref="AO40:AP41"/>
    <mergeCell ref="AM40:AN41"/>
    <mergeCell ref="AK40:AL41"/>
    <mergeCell ref="BA65:BB66"/>
    <mergeCell ref="AM63:AN64"/>
    <mergeCell ref="AI2:AJ2"/>
    <mergeCell ref="AK2:AL2"/>
    <mergeCell ref="AM2:AN2"/>
    <mergeCell ref="AO2:AP2"/>
    <mergeCell ref="AQ2:AR2"/>
    <mergeCell ref="AE52:AF53"/>
    <mergeCell ref="AS42:AT43"/>
    <mergeCell ref="AS16:AS17"/>
    <mergeCell ref="AY16:AY17"/>
    <mergeCell ref="AQ22:AR23"/>
    <mergeCell ref="AO22:AP23"/>
    <mergeCell ref="AR20:AR21"/>
    <mergeCell ref="AQ20:AQ21"/>
    <mergeCell ref="AP20:AP21"/>
    <mergeCell ref="AO20:AO21"/>
    <mergeCell ref="AS20:AS21"/>
    <mergeCell ref="AT20:AT21"/>
    <mergeCell ref="AS22:AT23"/>
    <mergeCell ref="AE50:AF51"/>
    <mergeCell ref="AI46:AJ47"/>
    <mergeCell ref="AG28:AH29"/>
    <mergeCell ref="AI28:AJ29"/>
    <mergeCell ref="AK28:AL29"/>
    <mergeCell ref="AM28:AN29"/>
    <mergeCell ref="BB92:BJ92"/>
    <mergeCell ref="BG67:BH68"/>
    <mergeCell ref="BI67:BJ68"/>
    <mergeCell ref="AS67:AT68"/>
    <mergeCell ref="AU67:AV68"/>
    <mergeCell ref="AW67:AX68"/>
    <mergeCell ref="AY67:AZ68"/>
    <mergeCell ref="BA67:BB68"/>
    <mergeCell ref="BC67:BD68"/>
    <mergeCell ref="BE67:BF68"/>
    <mergeCell ref="BC50:BD51"/>
    <mergeCell ref="BE50:BF51"/>
    <mergeCell ref="BG50:BH51"/>
    <mergeCell ref="AY50:AZ51"/>
    <mergeCell ref="BA50:BB51"/>
    <mergeCell ref="J92:BA93"/>
    <mergeCell ref="B71:K72"/>
    <mergeCell ref="M71:N72"/>
    <mergeCell ref="O71:P72"/>
    <mergeCell ref="Q71:R72"/>
    <mergeCell ref="S71:T72"/>
    <mergeCell ref="AO65:AP66"/>
    <mergeCell ref="AE79:AF80"/>
    <mergeCell ref="AE77:AF78"/>
    <mergeCell ref="Y77:Z78"/>
    <mergeCell ref="AA77:AB78"/>
    <mergeCell ref="AC77:AD78"/>
    <mergeCell ref="B79:K80"/>
    <mergeCell ref="M79:N80"/>
    <mergeCell ref="O79:P80"/>
    <mergeCell ref="Q79:R80"/>
    <mergeCell ref="S79:T80"/>
    <mergeCell ref="B75:K78"/>
    <mergeCell ref="M2:N2"/>
    <mergeCell ref="O2:P2"/>
    <mergeCell ref="Q2:R2"/>
    <mergeCell ref="S2:T2"/>
    <mergeCell ref="U2:V2"/>
    <mergeCell ref="W2:X2"/>
    <mergeCell ref="Y2:Z2"/>
    <mergeCell ref="AA2:AB2"/>
    <mergeCell ref="AC2:AD2"/>
    <mergeCell ref="G128:T129"/>
    <mergeCell ref="U128:X129"/>
    <mergeCell ref="AD126:AG127"/>
    <mergeCell ref="AH126:AU127"/>
    <mergeCell ref="AV126:AY127"/>
    <mergeCell ref="C130:F131"/>
    <mergeCell ref="G130:T131"/>
    <mergeCell ref="U130:X131"/>
    <mergeCell ref="AD128:AG129"/>
    <mergeCell ref="AH128:AU129"/>
    <mergeCell ref="AV128:AY129"/>
    <mergeCell ref="C126:F127"/>
    <mergeCell ref="G126:T127"/>
    <mergeCell ref="U126:X127"/>
    <mergeCell ref="AD130:AG131"/>
    <mergeCell ref="AH130:AU131"/>
    <mergeCell ref="AV130:AY131"/>
    <mergeCell ref="C128:F129"/>
    <mergeCell ref="C124:F125"/>
    <mergeCell ref="G124:T125"/>
    <mergeCell ref="U124:X125"/>
    <mergeCell ref="AD122:AG123"/>
    <mergeCell ref="AH122:AU123"/>
    <mergeCell ref="AV122:AY123"/>
    <mergeCell ref="C118:F119"/>
    <mergeCell ref="G118:T119"/>
    <mergeCell ref="U118:X119"/>
    <mergeCell ref="C122:F123"/>
    <mergeCell ref="G122:T123"/>
    <mergeCell ref="U122:X123"/>
    <mergeCell ref="AD120:AG121"/>
    <mergeCell ref="AH120:AU121"/>
    <mergeCell ref="G120:T121"/>
    <mergeCell ref="U120:X121"/>
    <mergeCell ref="AD118:AG119"/>
    <mergeCell ref="AH118:AU119"/>
    <mergeCell ref="AD124:AG125"/>
    <mergeCell ref="AH124:AU125"/>
    <mergeCell ref="AV124:AY125"/>
    <mergeCell ref="AV120:AY121"/>
    <mergeCell ref="C120:F121"/>
    <mergeCell ref="C116:F117"/>
    <mergeCell ref="G116:T117"/>
    <mergeCell ref="U116:X117"/>
    <mergeCell ref="AD114:AG115"/>
    <mergeCell ref="AH114:AU115"/>
    <mergeCell ref="AV114:AY115"/>
    <mergeCell ref="AD116:AG117"/>
    <mergeCell ref="AH116:AU117"/>
    <mergeCell ref="AV116:AY117"/>
    <mergeCell ref="C114:F115"/>
    <mergeCell ref="G114:T115"/>
    <mergeCell ref="U114:X115"/>
    <mergeCell ref="AB97:AC98"/>
    <mergeCell ref="C100:BI101"/>
    <mergeCell ref="C102:F103"/>
    <mergeCell ref="G102:T103"/>
    <mergeCell ref="U102:X103"/>
    <mergeCell ref="AD102:AG103"/>
    <mergeCell ref="AH102:AU103"/>
    <mergeCell ref="AV102:AY103"/>
    <mergeCell ref="C104:F105"/>
    <mergeCell ref="G104:T105"/>
    <mergeCell ref="U104:X105"/>
    <mergeCell ref="Z97:AA98"/>
    <mergeCell ref="AD104:AG105"/>
    <mergeCell ref="AH104:AU105"/>
    <mergeCell ref="AV104:AY105"/>
    <mergeCell ref="L97:M98"/>
    <mergeCell ref="N97:O98"/>
    <mergeCell ref="P97:Q98"/>
    <mergeCell ref="R97:S98"/>
    <mergeCell ref="T97:U98"/>
    <mergeCell ref="V97:W98"/>
    <mergeCell ref="X97:Y98"/>
    <mergeCell ref="AM97:AY98"/>
    <mergeCell ref="AD97:AL98"/>
    <mergeCell ref="AD108:AG109"/>
    <mergeCell ref="AH108:AU109"/>
    <mergeCell ref="AV108:AY109"/>
    <mergeCell ref="AD110:AG111"/>
    <mergeCell ref="C108:F109"/>
    <mergeCell ref="G108:T109"/>
    <mergeCell ref="U108:X109"/>
    <mergeCell ref="C112:F113"/>
    <mergeCell ref="G112:T113"/>
    <mergeCell ref="U112:X113"/>
    <mergeCell ref="AH110:AU111"/>
    <mergeCell ref="AV110:AY111"/>
    <mergeCell ref="C110:F111"/>
    <mergeCell ref="G110:T111"/>
    <mergeCell ref="U110:X111"/>
    <mergeCell ref="C106:F107"/>
    <mergeCell ref="G106:T107"/>
    <mergeCell ref="U106:X107"/>
    <mergeCell ref="C132:F133"/>
    <mergeCell ref="B73:K74"/>
    <mergeCell ref="M73:N74"/>
    <mergeCell ref="O73:P74"/>
    <mergeCell ref="Q73:R74"/>
    <mergeCell ref="S73:T74"/>
    <mergeCell ref="U73:V74"/>
    <mergeCell ref="U75:V76"/>
    <mergeCell ref="W75:X76"/>
    <mergeCell ref="W77:X78"/>
    <mergeCell ref="W73:X74"/>
    <mergeCell ref="L75:P76"/>
    <mergeCell ref="Q75:R76"/>
    <mergeCell ref="L77:P78"/>
    <mergeCell ref="Q77:R78"/>
    <mergeCell ref="S77:T78"/>
    <mergeCell ref="U77:V78"/>
    <mergeCell ref="Q94:R95"/>
    <mergeCell ref="B94:F95"/>
    <mergeCell ref="G94:H95"/>
    <mergeCell ref="I94:J95"/>
    <mergeCell ref="G132:T133"/>
    <mergeCell ref="U132:X133"/>
    <mergeCell ref="C97:K98"/>
    <mergeCell ref="K94:L95"/>
    <mergeCell ref="M94:N95"/>
    <mergeCell ref="O94:P95"/>
    <mergeCell ref="BK67:BL68"/>
    <mergeCell ref="B69:K70"/>
    <mergeCell ref="M69:N70"/>
    <mergeCell ref="O69:P70"/>
    <mergeCell ref="Q69:R70"/>
    <mergeCell ref="S69:T70"/>
    <mergeCell ref="U69:V70"/>
    <mergeCell ref="W69:X70"/>
    <mergeCell ref="Y69:Z70"/>
    <mergeCell ref="AA69:AB70"/>
    <mergeCell ref="AC69:AD70"/>
    <mergeCell ref="AE69:AF70"/>
    <mergeCell ref="B61:K68"/>
    <mergeCell ref="AA61:AB62"/>
    <mergeCell ref="AC61:AD62"/>
    <mergeCell ref="L65:P68"/>
    <mergeCell ref="BG65:BH66"/>
    <mergeCell ref="BI65:BJ66"/>
    <mergeCell ref="BK65:BL66"/>
    <mergeCell ref="Q67:R68"/>
    <mergeCell ref="BC65:BD66"/>
    <mergeCell ref="BE65:BF66"/>
    <mergeCell ref="AK65:AL66"/>
    <mergeCell ref="AM65:AN66"/>
    <mergeCell ref="S67:T68"/>
    <mergeCell ref="U67:V68"/>
    <mergeCell ref="W67:X68"/>
    <mergeCell ref="Y67:Z68"/>
    <mergeCell ref="AA67:AB68"/>
    <mergeCell ref="AC67:AD68"/>
    <mergeCell ref="AE67:AF68"/>
    <mergeCell ref="AG67:AH68"/>
    <mergeCell ref="AI67:AJ68"/>
    <mergeCell ref="AM67:AN68"/>
    <mergeCell ref="AO67:AP68"/>
    <mergeCell ref="AQ67:AR68"/>
    <mergeCell ref="AI65:AJ66"/>
    <mergeCell ref="U65:V66"/>
    <mergeCell ref="W65:X66"/>
    <mergeCell ref="Y65:Z66"/>
    <mergeCell ref="AA65:AB66"/>
    <mergeCell ref="AC65:AD66"/>
    <mergeCell ref="Q65:R66"/>
    <mergeCell ref="S65:T66"/>
    <mergeCell ref="AE65:AF66"/>
    <mergeCell ref="AG65:AH66"/>
    <mergeCell ref="AG52:AH53"/>
    <mergeCell ref="L63:P64"/>
    <mergeCell ref="Q63:R64"/>
    <mergeCell ref="S63:T64"/>
    <mergeCell ref="U63:V64"/>
    <mergeCell ref="W63:X64"/>
    <mergeCell ref="Y63:Z64"/>
    <mergeCell ref="AA63:AB64"/>
    <mergeCell ref="AC63:AD64"/>
    <mergeCell ref="AE63:AF64"/>
    <mergeCell ref="L61:P62"/>
    <mergeCell ref="Q61:R62"/>
    <mergeCell ref="S61:T62"/>
    <mergeCell ref="U61:V62"/>
    <mergeCell ref="W61:X62"/>
    <mergeCell ref="Y61:Z62"/>
    <mergeCell ref="AG63:AH64"/>
    <mergeCell ref="AB59:AG59"/>
    <mergeCell ref="AE61:AF62"/>
    <mergeCell ref="AG61:AH62"/>
    <mergeCell ref="B58:F59"/>
    <mergeCell ref="G58:H59"/>
    <mergeCell ref="I58:J59"/>
    <mergeCell ref="K58:L59"/>
    <mergeCell ref="M58:N59"/>
    <mergeCell ref="O58:P59"/>
    <mergeCell ref="BD58:BL58"/>
    <mergeCell ref="AJ59:AV59"/>
    <mergeCell ref="AG50:AH51"/>
    <mergeCell ref="AI50:AJ51"/>
    <mergeCell ref="AK50:AL51"/>
    <mergeCell ref="AM50:AN51"/>
    <mergeCell ref="AO50:AP51"/>
    <mergeCell ref="AQ50:AR51"/>
    <mergeCell ref="AS50:AT51"/>
    <mergeCell ref="AU50:AV51"/>
    <mergeCell ref="AW50:AX51"/>
    <mergeCell ref="Q58:R59"/>
    <mergeCell ref="W50:X51"/>
    <mergeCell ref="Y50:Z51"/>
    <mergeCell ref="AA50:AB51"/>
    <mergeCell ref="AC50:AD51"/>
    <mergeCell ref="AC52:AD53"/>
    <mergeCell ref="BC52:BD53"/>
    <mergeCell ref="L40:P41"/>
    <mergeCell ref="Q40:R41"/>
    <mergeCell ref="S40:T41"/>
    <mergeCell ref="U40:V41"/>
    <mergeCell ref="W40:X41"/>
    <mergeCell ref="Y40:Z41"/>
    <mergeCell ref="L44:P45"/>
    <mergeCell ref="Q44:R45"/>
    <mergeCell ref="S44:T45"/>
    <mergeCell ref="U44:V45"/>
    <mergeCell ref="L42:P43"/>
    <mergeCell ref="Q42:R43"/>
    <mergeCell ref="S42:T43"/>
    <mergeCell ref="U42:V43"/>
    <mergeCell ref="W42:X43"/>
    <mergeCell ref="Y42:Z43"/>
    <mergeCell ref="W44:X45"/>
    <mergeCell ref="Y44:Z45"/>
    <mergeCell ref="L46:P47"/>
    <mergeCell ref="Q46:R47"/>
    <mergeCell ref="S46:T47"/>
    <mergeCell ref="AC48:AD49"/>
    <mergeCell ref="AE48:AF49"/>
    <mergeCell ref="AI48:AJ49"/>
    <mergeCell ref="AK48:AL49"/>
    <mergeCell ref="Y48:Z49"/>
    <mergeCell ref="AA48:AB49"/>
    <mergeCell ref="AC46:AD47"/>
    <mergeCell ref="AE46:AF47"/>
    <mergeCell ref="AG48:AH49"/>
    <mergeCell ref="Y46:Z47"/>
    <mergeCell ref="AA46:AB47"/>
    <mergeCell ref="AG46:AH47"/>
    <mergeCell ref="L48:P49"/>
    <mergeCell ref="Q48:R49"/>
    <mergeCell ref="S48:T49"/>
    <mergeCell ref="U48:V49"/>
    <mergeCell ref="W48:X49"/>
    <mergeCell ref="AM30:AN31"/>
    <mergeCell ref="AE26:AF27"/>
    <mergeCell ref="L38:P39"/>
    <mergeCell ref="Q38:R39"/>
    <mergeCell ref="S38:T39"/>
    <mergeCell ref="U38:V39"/>
    <mergeCell ref="W38:X39"/>
    <mergeCell ref="Y38:Z39"/>
    <mergeCell ref="AA38:AB39"/>
    <mergeCell ref="AC38:AD39"/>
    <mergeCell ref="AI38:AJ39"/>
    <mergeCell ref="AE38:AF39"/>
    <mergeCell ref="AG38:AH39"/>
    <mergeCell ref="L36:P37"/>
    <mergeCell ref="Q36:Q37"/>
    <mergeCell ref="R36:R37"/>
    <mergeCell ref="S36:S37"/>
    <mergeCell ref="W28:X29"/>
    <mergeCell ref="Y36:Y37"/>
    <mergeCell ref="Z36:Z37"/>
    <mergeCell ref="AK32:AL33"/>
    <mergeCell ref="AB36:AB37"/>
    <mergeCell ref="AC36:AC37"/>
    <mergeCell ref="AD36:AD37"/>
    <mergeCell ref="Q50:R51"/>
    <mergeCell ref="S50:T51"/>
    <mergeCell ref="U50:V51"/>
    <mergeCell ref="U46:V47"/>
    <mergeCell ref="W46:X47"/>
    <mergeCell ref="AA42:AB43"/>
    <mergeCell ref="AC42:AD43"/>
    <mergeCell ref="AE42:AF43"/>
    <mergeCell ref="U34:V35"/>
    <mergeCell ref="W34:X35"/>
    <mergeCell ref="T36:T37"/>
    <mergeCell ref="U36:U37"/>
    <mergeCell ref="V36:V37"/>
    <mergeCell ref="W36:W37"/>
    <mergeCell ref="AA40:AB41"/>
    <mergeCell ref="AA36:AA37"/>
    <mergeCell ref="AE36:AE37"/>
    <mergeCell ref="AF36:AF37"/>
    <mergeCell ref="AC40:AD41"/>
    <mergeCell ref="AE40:AF41"/>
    <mergeCell ref="AA44:AB45"/>
    <mergeCell ref="AC44:AD45"/>
    <mergeCell ref="AE44:AF45"/>
    <mergeCell ref="L32:P35"/>
    <mergeCell ref="Q34:R35"/>
    <mergeCell ref="S34:T35"/>
    <mergeCell ref="Y28:Z29"/>
    <mergeCell ref="AA28:AB29"/>
    <mergeCell ref="AC28:AD29"/>
    <mergeCell ref="Y34:Z35"/>
    <mergeCell ref="AA34:AB35"/>
    <mergeCell ref="AE28:AF29"/>
    <mergeCell ref="Q32:R33"/>
    <mergeCell ref="S32:T33"/>
    <mergeCell ref="U32:V33"/>
    <mergeCell ref="Y30:Z31"/>
    <mergeCell ref="AA30:AB31"/>
    <mergeCell ref="AC30:AD31"/>
    <mergeCell ref="AE30:AF31"/>
    <mergeCell ref="AE32:AF33"/>
    <mergeCell ref="L28:P29"/>
    <mergeCell ref="Q28:R29"/>
    <mergeCell ref="S28:T29"/>
    <mergeCell ref="U28:V29"/>
    <mergeCell ref="L30:P31"/>
    <mergeCell ref="Q30:R31"/>
    <mergeCell ref="S30:T31"/>
    <mergeCell ref="U30:V31"/>
    <mergeCell ref="W30:X31"/>
    <mergeCell ref="AA20:AA21"/>
    <mergeCell ref="AB20:AB21"/>
    <mergeCell ref="AC20:AC21"/>
    <mergeCell ref="AD20:AD21"/>
    <mergeCell ref="Y24:Z25"/>
    <mergeCell ref="W32:X33"/>
    <mergeCell ref="Y32:Z33"/>
    <mergeCell ref="AA32:AB33"/>
    <mergeCell ref="AC32:AD33"/>
    <mergeCell ref="Y26:Z27"/>
    <mergeCell ref="AA26:AB27"/>
    <mergeCell ref="AC26:AD27"/>
    <mergeCell ref="Y22:Z23"/>
    <mergeCell ref="AA22:AB23"/>
    <mergeCell ref="AI24:AJ25"/>
    <mergeCell ref="L26:P27"/>
    <mergeCell ref="Q26:R27"/>
    <mergeCell ref="S26:T27"/>
    <mergeCell ref="U26:V27"/>
    <mergeCell ref="W26:X27"/>
    <mergeCell ref="AC24:AD25"/>
    <mergeCell ref="AC22:AD23"/>
    <mergeCell ref="AE22:AF23"/>
    <mergeCell ref="AG22:AH23"/>
    <mergeCell ref="AI22:AJ23"/>
    <mergeCell ref="AA24:AB25"/>
    <mergeCell ref="B20:K25"/>
    <mergeCell ref="L20:P21"/>
    <mergeCell ref="Q20:Q21"/>
    <mergeCell ref="R20:R21"/>
    <mergeCell ref="S20:S21"/>
    <mergeCell ref="T20:T21"/>
    <mergeCell ref="U20:U21"/>
    <mergeCell ref="V20:V21"/>
    <mergeCell ref="W20:W21"/>
    <mergeCell ref="L24:P25"/>
    <mergeCell ref="Q24:R25"/>
    <mergeCell ref="S24:T25"/>
    <mergeCell ref="U24:V25"/>
    <mergeCell ref="W24:X25"/>
    <mergeCell ref="L22:P23"/>
    <mergeCell ref="Q22:R23"/>
    <mergeCell ref="S22:T23"/>
    <mergeCell ref="U22:V23"/>
    <mergeCell ref="W22:X23"/>
    <mergeCell ref="X20:X21"/>
    <mergeCell ref="AO16:AO17"/>
    <mergeCell ref="AP16:AP17"/>
    <mergeCell ref="AQ16:AQ17"/>
    <mergeCell ref="AR16:AR17"/>
    <mergeCell ref="AC18:AD19"/>
    <mergeCell ref="AE18:AF19"/>
    <mergeCell ref="AG18:AH19"/>
    <mergeCell ref="AI18:AJ19"/>
    <mergeCell ref="AK18:AL19"/>
    <mergeCell ref="AM18:AN19"/>
    <mergeCell ref="AO18:AP19"/>
    <mergeCell ref="AA18:AB19"/>
    <mergeCell ref="AK22:AL23"/>
    <mergeCell ref="AL20:AL21"/>
    <mergeCell ref="Y20:Y21"/>
    <mergeCell ref="AM20:AM21"/>
    <mergeCell ref="AN20:AN21"/>
    <mergeCell ref="AM22:AN23"/>
    <mergeCell ref="AL16:AL17"/>
    <mergeCell ref="AM16:AM17"/>
    <mergeCell ref="AN16:AN17"/>
    <mergeCell ref="L18:L19"/>
    <mergeCell ref="M18:N19"/>
    <mergeCell ref="O18:P19"/>
    <mergeCell ref="Q18:R19"/>
    <mergeCell ref="S18:T19"/>
    <mergeCell ref="U18:V19"/>
    <mergeCell ref="W18:X19"/>
    <mergeCell ref="Y18:Z19"/>
    <mergeCell ref="Z20:Z21"/>
    <mergeCell ref="C4:M5"/>
    <mergeCell ref="Q4:AV5"/>
    <mergeCell ref="BD4:BL4"/>
    <mergeCell ref="AP7:AY8"/>
    <mergeCell ref="AP9:AY10"/>
    <mergeCell ref="AZ9:BA10"/>
    <mergeCell ref="BB9:BC10"/>
    <mergeCell ref="BD9:BE10"/>
    <mergeCell ref="BF9:BG10"/>
    <mergeCell ref="BH9:BI10"/>
    <mergeCell ref="B7:AJ8"/>
    <mergeCell ref="M10:AE10"/>
    <mergeCell ref="B12:K15"/>
    <mergeCell ref="L12:P13"/>
    <mergeCell ref="Q12:R13"/>
    <mergeCell ref="S12:T13"/>
    <mergeCell ref="U12:V13"/>
    <mergeCell ref="W12:X13"/>
    <mergeCell ref="Y12:Z13"/>
    <mergeCell ref="AG73:AI74"/>
    <mergeCell ref="AG71:AI72"/>
    <mergeCell ref="X36:X37"/>
    <mergeCell ref="AC34:AD35"/>
    <mergeCell ref="AE34:AF35"/>
    <mergeCell ref="B26:K35"/>
    <mergeCell ref="L14:P15"/>
    <mergeCell ref="Q14:R15"/>
    <mergeCell ref="S14:T15"/>
    <mergeCell ref="U14:V15"/>
    <mergeCell ref="W14:X15"/>
    <mergeCell ref="Y14:Z15"/>
    <mergeCell ref="AA14:AB15"/>
    <mergeCell ref="AC14:AD15"/>
    <mergeCell ref="AE14:AF15"/>
    <mergeCell ref="B16:K19"/>
    <mergeCell ref="L16:L17"/>
    <mergeCell ref="DT79:DU80"/>
    <mergeCell ref="DV79:DY80"/>
    <mergeCell ref="DT32:EI33"/>
    <mergeCell ref="AG69:AI70"/>
    <mergeCell ref="AG75:AI76"/>
    <mergeCell ref="AG77:AI78"/>
    <mergeCell ref="AG79:AI80"/>
    <mergeCell ref="DT69:DU70"/>
    <mergeCell ref="DV69:DY70"/>
    <mergeCell ref="DT71:DU72"/>
    <mergeCell ref="DV71:DY72"/>
    <mergeCell ref="DT73:DU74"/>
    <mergeCell ref="DV73:DY74"/>
    <mergeCell ref="DT75:DU76"/>
    <mergeCell ref="DV75:DY76"/>
    <mergeCell ref="DT77:DU78"/>
    <mergeCell ref="DV77:DY78"/>
    <mergeCell ref="BI34:BJ35"/>
    <mergeCell ref="BK34:BL35"/>
    <mergeCell ref="BM32:BN33"/>
    <mergeCell ref="AG32:AH33"/>
    <mergeCell ref="AI32:AJ33"/>
    <mergeCell ref="BM34:BN35"/>
    <mergeCell ref="AS32:AT33"/>
    <mergeCell ref="L69:L70"/>
    <mergeCell ref="L71:L72"/>
    <mergeCell ref="L73:L74"/>
    <mergeCell ref="L79:L80"/>
    <mergeCell ref="AC71:AD72"/>
    <mergeCell ref="AE71:AF72"/>
    <mergeCell ref="AC73:AD74"/>
    <mergeCell ref="Y75:Z76"/>
    <mergeCell ref="AA75:AB76"/>
    <mergeCell ref="AC75:AD76"/>
    <mergeCell ref="AE73:AF74"/>
    <mergeCell ref="AE75:AF76"/>
    <mergeCell ref="Y73:Z74"/>
    <mergeCell ref="AA73:AB74"/>
    <mergeCell ref="Y79:Z80"/>
    <mergeCell ref="AA79:AB80"/>
    <mergeCell ref="AC79:AD80"/>
    <mergeCell ref="U71:V72"/>
    <mergeCell ref="W71:X72"/>
    <mergeCell ref="Y71:Z72"/>
    <mergeCell ref="AA71:AB72"/>
    <mergeCell ref="W79:X80"/>
    <mergeCell ref="S75:T76"/>
    <mergeCell ref="U79:V80"/>
    <mergeCell ref="BC34:BD35"/>
    <mergeCell ref="BE34:BF35"/>
    <mergeCell ref="AG34:AH35"/>
    <mergeCell ref="AI34:AJ35"/>
    <mergeCell ref="AK34:AL35"/>
    <mergeCell ref="AM34:AN35"/>
    <mergeCell ref="AO34:AP35"/>
    <mergeCell ref="AQ34:AR35"/>
    <mergeCell ref="AS34:AT35"/>
    <mergeCell ref="AY34:AZ35"/>
    <mergeCell ref="BA34:BB35"/>
    <mergeCell ref="BK32:BL33"/>
    <mergeCell ref="BF22:BH22"/>
    <mergeCell ref="BF28:BH28"/>
    <mergeCell ref="BI28:BJ28"/>
    <mergeCell ref="BI25:BJ25"/>
    <mergeCell ref="BF26:BH26"/>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BG34:BH35"/>
    <mergeCell ref="BE21:BL21"/>
    <mergeCell ref="AU18:AV19"/>
    <mergeCell ref="AW18:AX19"/>
    <mergeCell ref="AY18:AZ19"/>
    <mergeCell ref="BI24:BJ24"/>
    <mergeCell ref="BF25:BH25"/>
    <mergeCell ref="AU32:AV33"/>
    <mergeCell ref="AW32:AX33"/>
    <mergeCell ref="AY32:AZ33"/>
    <mergeCell ref="BA32:BB33"/>
    <mergeCell ref="AU34:AV35"/>
    <mergeCell ref="AW34:AX35"/>
    <mergeCell ref="BI22:BJ22"/>
    <mergeCell ref="BF23:BH23"/>
    <mergeCell ref="BI23:BJ23"/>
    <mergeCell ref="BF24:BH24"/>
    <mergeCell ref="BE32:BF33"/>
    <mergeCell ref="BC32:BD33"/>
    <mergeCell ref="BI26:BJ26"/>
    <mergeCell ref="BF27:BH27"/>
    <mergeCell ref="BI27:BJ27"/>
    <mergeCell ref="BG32:BH33"/>
    <mergeCell ref="BI32:BJ33"/>
    <mergeCell ref="CE2:CF2"/>
    <mergeCell ref="BM2:BN2"/>
    <mergeCell ref="BO2:BP2"/>
    <mergeCell ref="DA2:DB2"/>
    <mergeCell ref="BI16:BI17"/>
    <mergeCell ref="BQ2:BR2"/>
    <mergeCell ref="BS2:BT2"/>
    <mergeCell ref="BU2:BV2"/>
    <mergeCell ref="BW2:BX2"/>
    <mergeCell ref="BK2:BL2"/>
    <mergeCell ref="BY2:BZ2"/>
    <mergeCell ref="CA2:CB2"/>
    <mergeCell ref="CC2:CD2"/>
    <mergeCell ref="BV9:CH10"/>
    <mergeCell ref="AZ7:BI8"/>
    <mergeCell ref="BJ16:BJ17"/>
    <mergeCell ref="AZ16:AZ17"/>
    <mergeCell ref="BI2:BJ2"/>
    <mergeCell ref="BC2:BD2"/>
    <mergeCell ref="BE2:BF2"/>
    <mergeCell ref="BG2:BH2"/>
    <mergeCell ref="CG2:CH2"/>
    <mergeCell ref="BA2:BB2"/>
    <mergeCell ref="DC2:DD2"/>
    <mergeCell ref="DE2:DF2"/>
    <mergeCell ref="DG2:DH2"/>
    <mergeCell ref="CI2:CJ2"/>
    <mergeCell ref="CK2:CL2"/>
    <mergeCell ref="CM2:CN2"/>
    <mergeCell ref="CO2:CP2"/>
    <mergeCell ref="CQ2:CR2"/>
    <mergeCell ref="CS2:CT2"/>
    <mergeCell ref="CU2:CV2"/>
    <mergeCell ref="CW2:CX2"/>
    <mergeCell ref="CY2:CZ2"/>
    <mergeCell ref="BM18:BN19"/>
    <mergeCell ref="BK16:BK17"/>
    <mergeCell ref="BL16:BL17"/>
    <mergeCell ref="BM16:BM17"/>
    <mergeCell ref="BN16:BN17"/>
    <mergeCell ref="AA12:AB13"/>
    <mergeCell ref="BA18:BB19"/>
    <mergeCell ref="BC18:BD19"/>
    <mergeCell ref="BE18:BF19"/>
    <mergeCell ref="BG18:BH19"/>
    <mergeCell ref="BI18:BJ19"/>
    <mergeCell ref="BA16:BA17"/>
    <mergeCell ref="BB16:BB17"/>
    <mergeCell ref="BC16:BC17"/>
    <mergeCell ref="BD16:BD17"/>
    <mergeCell ref="BE16:BE17"/>
    <mergeCell ref="BF16:BF17"/>
    <mergeCell ref="BG16:BG17"/>
    <mergeCell ref="BH16:BH17"/>
    <mergeCell ref="AU16:AU17"/>
    <mergeCell ref="AV16:AV17"/>
    <mergeCell ref="AW16:AW17"/>
    <mergeCell ref="AX16:AX17"/>
    <mergeCell ref="AQ18:AR19"/>
    <mergeCell ref="AS24:AT25"/>
    <mergeCell ref="AQ24:AR25"/>
    <mergeCell ref="AO24:AP25"/>
    <mergeCell ref="AM24:AN25"/>
    <mergeCell ref="AK24:AL25"/>
    <mergeCell ref="BK18:BL19"/>
    <mergeCell ref="AE16:AE17"/>
    <mergeCell ref="AF16:AF17"/>
    <mergeCell ref="AG16:AG17"/>
    <mergeCell ref="AH16:AH17"/>
    <mergeCell ref="AI16:AI17"/>
    <mergeCell ref="AJ16:AJ17"/>
    <mergeCell ref="AK16:AK17"/>
    <mergeCell ref="AK20:AK21"/>
    <mergeCell ref="AE24:AF25"/>
    <mergeCell ref="AG24:AH25"/>
    <mergeCell ref="AJ20:AJ21"/>
    <mergeCell ref="AH20:AH21"/>
    <mergeCell ref="AI20:AI21"/>
    <mergeCell ref="AE20:AE21"/>
    <mergeCell ref="AF20:AF21"/>
    <mergeCell ref="AG20:AG21"/>
    <mergeCell ref="AS18:AT19"/>
    <mergeCell ref="AT16:AT17"/>
    <mergeCell ref="AI40:AJ41"/>
    <mergeCell ref="AG30:AH31"/>
    <mergeCell ref="AI30:AJ31"/>
    <mergeCell ref="AK30:AL31"/>
    <mergeCell ref="AG36:AG37"/>
    <mergeCell ref="AH36:AH37"/>
    <mergeCell ref="AI36:AI37"/>
    <mergeCell ref="AJ36:AJ37"/>
    <mergeCell ref="AL36:AL37"/>
    <mergeCell ref="AK36:AK37"/>
  </mergeCells>
  <phoneticPr fontId="1"/>
  <dataValidations count="2">
    <dataValidation imeMode="fullAlpha" allowBlank="1" showInputMessage="1" showErrorMessage="1" promptTitle="受付日　欄" prompt="大田原市で記入しますので、ここには記入しないでください" sqref="Q14:AF15"/>
    <dataValidation imeMode="fullAlpha" allowBlank="1" showInputMessage="1" showErrorMessage="1" promptTitle="受付番号　欄" prompt="大田原市で記入いたしますので、ここは記入しないでください" sqref="Q12:AB13"/>
  </dataValidations>
  <pageMargins left="0.23622047244094491" right="0.19685039370078741" top="0.78740157480314965" bottom="0" header="0.19685039370078741" footer="0.19685039370078741"/>
  <pageSetup paperSize="9" scale="97" orientation="landscape" r:id="rId1"/>
  <headerFooter alignWithMargins="0"/>
  <rowBreaks count="2" manualBreakCount="2">
    <brk id="53" max="16383" man="1"/>
    <brk id="8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入力上の注意</vt:lpstr>
      <vt:lpstr>入力シート</vt:lpstr>
      <vt:lpstr>①申請書</vt:lpstr>
      <vt:lpstr>②委任状</vt:lpstr>
      <vt:lpstr>③使用印鑑届</vt:lpstr>
      <vt:lpstr>④暴力団排除誓約書</vt:lpstr>
      <vt:lpstr>⑤工事登録票</vt:lpstr>
      <vt:lpstr>①申請書!Print_Area</vt:lpstr>
      <vt:lpstr>②委任状!Print_Area</vt:lpstr>
      <vt:lpstr>③使用印鑑届!Print_Area</vt:lpstr>
      <vt:lpstr>⑤工事登録票!Print_Area</vt:lpstr>
      <vt:lpstr>入力シート!Print_Area</vt:lpstr>
      <vt:lpstr>入力上の注意!Print_Area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2020-10-08T04:05:32Z</dcterms:created>
  <dcterms:modified xsi:type="dcterms:W3CDTF">2023-11-09T05:34:25Z</dcterms:modified>
</cp:coreProperties>
</file>